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4725" windowWidth="15255" windowHeight="5655" tabRatio="880"/>
  </bookViews>
  <sheets>
    <sheet name="Year 2019" sheetId="47" r:id="rId1"/>
    <sheet name="Year 2019 Actual" sheetId="55" r:id="rId2"/>
    <sheet name="Year 2020" sheetId="56" r:id="rId3"/>
    <sheet name="Year 2020 Actual" sheetId="57" r:id="rId4"/>
    <sheet name="charts" sheetId="20" r:id="rId5"/>
  </sheets>
  <definedNames>
    <definedName name="_xlnm.Print_Titles" localSheetId="0">'Year 2019'!$4:$4</definedName>
    <definedName name="_xlnm.Print_Titles" localSheetId="1">'Year 2019 Actual'!$4:$4</definedName>
    <definedName name="_xlnm.Print_Titles" localSheetId="2">'Year 2020'!$4:$4</definedName>
    <definedName name="_xlnm.Print_Titles" localSheetId="3">'Year 2020 Actual'!$4:$4</definedName>
  </definedNames>
  <calcPr calcId="145621"/>
</workbook>
</file>

<file path=xl/calcChain.xml><?xml version="1.0" encoding="utf-8"?>
<calcChain xmlns="http://schemas.openxmlformats.org/spreadsheetml/2006/main">
  <c r="Z40" i="57" l="1"/>
  <c r="X40" i="57"/>
  <c r="V40" i="57"/>
  <c r="T40" i="57"/>
  <c r="R40" i="57"/>
  <c r="P40" i="57"/>
  <c r="N40" i="57"/>
  <c r="L40" i="57"/>
  <c r="J40" i="57"/>
  <c r="H40" i="57"/>
  <c r="F40" i="57"/>
  <c r="D40" i="57"/>
  <c r="AB39" i="57"/>
  <c r="AB38" i="57"/>
  <c r="AB37" i="57"/>
  <c r="AB36" i="57"/>
  <c r="AB35" i="57"/>
  <c r="AB34" i="57"/>
  <c r="AB33" i="57"/>
  <c r="AB32" i="57"/>
  <c r="AB31" i="57"/>
  <c r="AB30" i="57"/>
  <c r="AB29" i="57"/>
  <c r="AB28" i="57"/>
  <c r="AB27" i="57"/>
  <c r="AB26" i="57"/>
  <c r="AB25" i="57"/>
  <c r="AB24" i="57"/>
  <c r="AB40" i="57" s="1"/>
  <c r="Z19" i="57"/>
  <c r="X19" i="57"/>
  <c r="V19" i="57"/>
  <c r="T19" i="57"/>
  <c r="R19" i="57"/>
  <c r="P19" i="57"/>
  <c r="N19" i="57"/>
  <c r="L19" i="57"/>
  <c r="J19" i="57"/>
  <c r="H19" i="57"/>
  <c r="F19" i="57"/>
  <c r="D19" i="57"/>
  <c r="AB18" i="57"/>
  <c r="AA18" i="57"/>
  <c r="Y18" i="57"/>
  <c r="W18" i="57"/>
  <c r="U18" i="57"/>
  <c r="S18" i="57"/>
  <c r="Q18" i="57"/>
  <c r="O18" i="57"/>
  <c r="M18" i="57"/>
  <c r="K18" i="57"/>
  <c r="I18" i="57"/>
  <c r="G18" i="57"/>
  <c r="E18" i="57"/>
  <c r="AB17" i="57"/>
  <c r="AA17" i="57"/>
  <c r="Y17" i="57"/>
  <c r="W17" i="57"/>
  <c r="U17" i="57"/>
  <c r="S17" i="57"/>
  <c r="Q17" i="57"/>
  <c r="O17" i="57"/>
  <c r="M17" i="57"/>
  <c r="K17" i="57"/>
  <c r="I17" i="57"/>
  <c r="G17" i="57"/>
  <c r="E17" i="57"/>
  <c r="AB16" i="57"/>
  <c r="AA16" i="57"/>
  <c r="Y16" i="57"/>
  <c r="W16" i="57"/>
  <c r="U16" i="57"/>
  <c r="S16" i="57"/>
  <c r="Q16" i="57"/>
  <c r="O16" i="57"/>
  <c r="M16" i="57"/>
  <c r="K16" i="57"/>
  <c r="I16" i="57"/>
  <c r="G16" i="57"/>
  <c r="E16" i="57"/>
  <c r="AB15" i="57"/>
  <c r="AA15" i="57"/>
  <c r="Y15" i="57"/>
  <c r="W15" i="57"/>
  <c r="U15" i="57"/>
  <c r="S15" i="57"/>
  <c r="Q15" i="57"/>
  <c r="O15" i="57"/>
  <c r="M15" i="57"/>
  <c r="K15" i="57"/>
  <c r="I15" i="57"/>
  <c r="G15" i="57"/>
  <c r="E15" i="57"/>
  <c r="AB14" i="57"/>
  <c r="AB19" i="57" s="1"/>
  <c r="AA14" i="57"/>
  <c r="Y14" i="57"/>
  <c r="W14" i="57"/>
  <c r="U14" i="57"/>
  <c r="S14" i="57"/>
  <c r="Q14" i="57"/>
  <c r="O14" i="57"/>
  <c r="M14" i="57"/>
  <c r="K14" i="57"/>
  <c r="I14" i="57"/>
  <c r="G14" i="57"/>
  <c r="E14" i="57"/>
  <c r="Z11" i="57"/>
  <c r="Z21" i="57" s="1"/>
  <c r="Z42" i="57" s="1"/>
  <c r="X11" i="57"/>
  <c r="V11" i="57"/>
  <c r="T11" i="57"/>
  <c r="R11" i="57"/>
  <c r="R21" i="57" s="1"/>
  <c r="R42" i="57" s="1"/>
  <c r="P11" i="57"/>
  <c r="N11" i="57"/>
  <c r="N21" i="57" s="1"/>
  <c r="N42" i="57" s="1"/>
  <c r="L11" i="57"/>
  <c r="J11" i="57"/>
  <c r="K9" i="57" s="1"/>
  <c r="H11" i="57"/>
  <c r="I39" i="57" s="1"/>
  <c r="F11" i="57"/>
  <c r="D11" i="57"/>
  <c r="E38" i="57" s="1"/>
  <c r="AB10" i="57"/>
  <c r="AC18" i="57" s="1"/>
  <c r="Y10" i="57"/>
  <c r="U10" i="57"/>
  <c r="Q10" i="57"/>
  <c r="M10" i="57"/>
  <c r="I10" i="57"/>
  <c r="E10" i="57"/>
  <c r="AB9" i="57"/>
  <c r="Y9" i="57"/>
  <c r="U9" i="57"/>
  <c r="Q9" i="57"/>
  <c r="O9" i="57"/>
  <c r="M9" i="57"/>
  <c r="I9" i="57"/>
  <c r="E9" i="57"/>
  <c r="AB8" i="57"/>
  <c r="AC16" i="57" s="1"/>
  <c r="Y8" i="57"/>
  <c r="U8" i="57"/>
  <c r="Q8" i="57"/>
  <c r="M8" i="57"/>
  <c r="I8" i="57"/>
  <c r="E8" i="57"/>
  <c r="AB7" i="57"/>
  <c r="AC15" i="57" s="1"/>
  <c r="Y7" i="57"/>
  <c r="U7" i="57"/>
  <c r="Q7" i="57"/>
  <c r="Q11" i="57" s="1"/>
  <c r="M7" i="57"/>
  <c r="I7" i="57"/>
  <c r="I11" i="57" s="1"/>
  <c r="E7" i="57"/>
  <c r="AB6" i="57"/>
  <c r="AC14" i="57" s="1"/>
  <c r="Y6" i="57"/>
  <c r="Y11" i="57" s="1"/>
  <c r="U6" i="57"/>
  <c r="U11" i="57" s="1"/>
  <c r="Q6" i="57"/>
  <c r="M6" i="57"/>
  <c r="M11" i="57" s="1"/>
  <c r="I6" i="57"/>
  <c r="E6" i="57"/>
  <c r="E11" i="57" s="1"/>
  <c r="F4" i="57"/>
  <c r="H4" i="57" s="1"/>
  <c r="J4" i="57" s="1"/>
  <c r="L4" i="57" s="1"/>
  <c r="N4" i="57" s="1"/>
  <c r="P4" i="57" s="1"/>
  <c r="R4" i="57" s="1"/>
  <c r="T4" i="57" s="1"/>
  <c r="V4" i="57" s="1"/>
  <c r="X4" i="57" s="1"/>
  <c r="Z4" i="57" s="1"/>
  <c r="D4" i="57"/>
  <c r="Z40" i="56"/>
  <c r="X40" i="56"/>
  <c r="V40" i="56"/>
  <c r="T40" i="56"/>
  <c r="R40" i="56"/>
  <c r="P40" i="56"/>
  <c r="N40" i="56"/>
  <c r="L40" i="56"/>
  <c r="J40" i="56"/>
  <c r="H40" i="56"/>
  <c r="F40" i="56"/>
  <c r="D40" i="56"/>
  <c r="AB39" i="56"/>
  <c r="AB38" i="56"/>
  <c r="AB37" i="56"/>
  <c r="AB36" i="56"/>
  <c r="AB35" i="56"/>
  <c r="AB34" i="56"/>
  <c r="AB33" i="56"/>
  <c r="AB32" i="56"/>
  <c r="AB31" i="56"/>
  <c r="AB30" i="56"/>
  <c r="AB29" i="56"/>
  <c r="AB28" i="56"/>
  <c r="AB27" i="56"/>
  <c r="AB26" i="56"/>
  <c r="AB25" i="56"/>
  <c r="AB24" i="56"/>
  <c r="AB40" i="56" s="1"/>
  <c r="Z19" i="56"/>
  <c r="X19" i="56"/>
  <c r="V19" i="56"/>
  <c r="T19" i="56"/>
  <c r="R19" i="56"/>
  <c r="P19" i="56"/>
  <c r="N19" i="56"/>
  <c r="L19" i="56"/>
  <c r="J19" i="56"/>
  <c r="H19" i="56"/>
  <c r="F19" i="56"/>
  <c r="D19" i="56"/>
  <c r="AB18" i="56"/>
  <c r="AA18" i="56"/>
  <c r="Y18" i="56"/>
  <c r="W18" i="56"/>
  <c r="U18" i="56"/>
  <c r="S18" i="56"/>
  <c r="Q18" i="56"/>
  <c r="O18" i="56"/>
  <c r="M18" i="56"/>
  <c r="K18" i="56"/>
  <c r="I18" i="56"/>
  <c r="G18" i="56"/>
  <c r="E18" i="56"/>
  <c r="AB17" i="56"/>
  <c r="AA17" i="56"/>
  <c r="Y17" i="56"/>
  <c r="W17" i="56"/>
  <c r="U17" i="56"/>
  <c r="S17" i="56"/>
  <c r="Q17" i="56"/>
  <c r="O17" i="56"/>
  <c r="M17" i="56"/>
  <c r="K17" i="56"/>
  <c r="I17" i="56"/>
  <c r="G17" i="56"/>
  <c r="E17" i="56"/>
  <c r="AB16" i="56"/>
  <c r="AA16" i="56"/>
  <c r="Y16" i="56"/>
  <c r="W16" i="56"/>
  <c r="U16" i="56"/>
  <c r="S16" i="56"/>
  <c r="Q16" i="56"/>
  <c r="O16" i="56"/>
  <c r="M16" i="56"/>
  <c r="K16" i="56"/>
  <c r="I16" i="56"/>
  <c r="G16" i="56"/>
  <c r="E16" i="56"/>
  <c r="AB15" i="56"/>
  <c r="AA15" i="56"/>
  <c r="Y15" i="56"/>
  <c r="W15" i="56"/>
  <c r="U15" i="56"/>
  <c r="S15" i="56"/>
  <c r="Q15" i="56"/>
  <c r="O15" i="56"/>
  <c r="M15" i="56"/>
  <c r="K15" i="56"/>
  <c r="I15" i="56"/>
  <c r="G15" i="56"/>
  <c r="E15" i="56"/>
  <c r="AB14" i="56"/>
  <c r="AB19" i="56" s="1"/>
  <c r="AA14" i="56"/>
  <c r="Y14" i="56"/>
  <c r="W14" i="56"/>
  <c r="U14" i="56"/>
  <c r="S14" i="56"/>
  <c r="Q14" i="56"/>
  <c r="O14" i="56"/>
  <c r="M14" i="56"/>
  <c r="K14" i="56"/>
  <c r="I14" i="56"/>
  <c r="G14" i="56"/>
  <c r="E14" i="56"/>
  <c r="Z11" i="56"/>
  <c r="Z21" i="56" s="1"/>
  <c r="Z42" i="56" s="1"/>
  <c r="X11" i="56"/>
  <c r="Y7" i="56" s="1"/>
  <c r="V11" i="56"/>
  <c r="W9" i="56" s="1"/>
  <c r="T11" i="56"/>
  <c r="R11" i="56"/>
  <c r="R21" i="56" s="1"/>
  <c r="R42" i="56" s="1"/>
  <c r="P11" i="56"/>
  <c r="Q9" i="56" s="1"/>
  <c r="N11" i="56"/>
  <c r="L11" i="56"/>
  <c r="J11" i="56"/>
  <c r="J21" i="56" s="1"/>
  <c r="J42" i="56" s="1"/>
  <c r="H11" i="56"/>
  <c r="I7" i="56" s="1"/>
  <c r="F11" i="56"/>
  <c r="G7" i="56" s="1"/>
  <c r="D11" i="56"/>
  <c r="E10" i="56" s="1"/>
  <c r="AB10" i="56"/>
  <c r="AC18" i="56" s="1"/>
  <c r="U10" i="56"/>
  <c r="Q10" i="56"/>
  <c r="M10" i="56"/>
  <c r="AB9" i="56"/>
  <c r="AC17" i="56" s="1"/>
  <c r="U9" i="56"/>
  <c r="O9" i="56"/>
  <c r="M9" i="56"/>
  <c r="E9" i="56"/>
  <c r="AB8" i="56"/>
  <c r="AC16" i="56" s="1"/>
  <c r="Y8" i="56"/>
  <c r="U8" i="56"/>
  <c r="Q8" i="56"/>
  <c r="M8" i="56"/>
  <c r="E8" i="56"/>
  <c r="AB7" i="56"/>
  <c r="AC15" i="56" s="1"/>
  <c r="U7" i="56"/>
  <c r="O7" i="56"/>
  <c r="M7" i="56"/>
  <c r="E7" i="56"/>
  <c r="AB6" i="56"/>
  <c r="AC14" i="56" s="1"/>
  <c r="U6" i="56"/>
  <c r="S6" i="56"/>
  <c r="M6" i="56"/>
  <c r="M11" i="56" s="1"/>
  <c r="E6" i="56"/>
  <c r="H4" i="56"/>
  <c r="J4" i="56" s="1"/>
  <c r="L4" i="56" s="1"/>
  <c r="N4" i="56" s="1"/>
  <c r="P4" i="56" s="1"/>
  <c r="R4" i="56" s="1"/>
  <c r="T4" i="56" s="1"/>
  <c r="V4" i="56" s="1"/>
  <c r="X4" i="56" s="1"/>
  <c r="Z4" i="56" s="1"/>
  <c r="F4" i="56"/>
  <c r="D4" i="56"/>
  <c r="Z40" i="55"/>
  <c r="X40" i="55"/>
  <c r="V40" i="55"/>
  <c r="T40" i="55"/>
  <c r="R40" i="55"/>
  <c r="P40" i="55"/>
  <c r="N40" i="55"/>
  <c r="L40" i="55"/>
  <c r="J40" i="55"/>
  <c r="H40" i="55"/>
  <c r="F40" i="55"/>
  <c r="D40" i="55"/>
  <c r="AB39" i="55"/>
  <c r="AB38" i="55"/>
  <c r="AB37" i="55"/>
  <c r="AB36" i="55"/>
  <c r="AB35" i="55"/>
  <c r="AB34" i="55"/>
  <c r="AB33" i="55"/>
  <c r="AB32" i="55"/>
  <c r="AB31" i="55"/>
  <c r="AB30" i="55"/>
  <c r="AB29" i="55"/>
  <c r="AB28" i="55"/>
  <c r="AB27" i="55"/>
  <c r="AB26" i="55"/>
  <c r="AB25" i="55"/>
  <c r="AB24" i="55"/>
  <c r="AB40" i="55" s="1"/>
  <c r="Z19" i="55"/>
  <c r="X19" i="55"/>
  <c r="V19" i="55"/>
  <c r="T19" i="55"/>
  <c r="R19" i="55"/>
  <c r="P19" i="55"/>
  <c r="N19" i="55"/>
  <c r="L19" i="55"/>
  <c r="J19" i="55"/>
  <c r="H19" i="55"/>
  <c r="F19" i="55"/>
  <c r="D19" i="55"/>
  <c r="AB18" i="55"/>
  <c r="AA18" i="55"/>
  <c r="Y18" i="55"/>
  <c r="W18" i="55"/>
  <c r="U18" i="55"/>
  <c r="S18" i="55"/>
  <c r="Q18" i="55"/>
  <c r="O18" i="55"/>
  <c r="M18" i="55"/>
  <c r="K18" i="55"/>
  <c r="I18" i="55"/>
  <c r="G18" i="55"/>
  <c r="E18" i="55"/>
  <c r="AB17" i="55"/>
  <c r="AA17" i="55"/>
  <c r="Y17" i="55"/>
  <c r="W17" i="55"/>
  <c r="U17" i="55"/>
  <c r="S17" i="55"/>
  <c r="Q17" i="55"/>
  <c r="O17" i="55"/>
  <c r="M17" i="55"/>
  <c r="K17" i="55"/>
  <c r="I17" i="55"/>
  <c r="G17" i="55"/>
  <c r="E17" i="55"/>
  <c r="AB16" i="55"/>
  <c r="AA16" i="55"/>
  <c r="Y16" i="55"/>
  <c r="W16" i="55"/>
  <c r="U16" i="55"/>
  <c r="S16" i="55"/>
  <c r="Q16" i="55"/>
  <c r="O16" i="55"/>
  <c r="M16" i="55"/>
  <c r="K16" i="55"/>
  <c r="I16" i="55"/>
  <c r="G16" i="55"/>
  <c r="E16" i="55"/>
  <c r="AB15" i="55"/>
  <c r="AA15" i="55"/>
  <c r="Y15" i="55"/>
  <c r="W15" i="55"/>
  <c r="U15" i="55"/>
  <c r="S15" i="55"/>
  <c r="Q15" i="55"/>
  <c r="O15" i="55"/>
  <c r="M15" i="55"/>
  <c r="K15" i="55"/>
  <c r="I15" i="55"/>
  <c r="G15" i="55"/>
  <c r="E15" i="55"/>
  <c r="AB14" i="55"/>
  <c r="AA14" i="55"/>
  <c r="Y14" i="55"/>
  <c r="W14" i="55"/>
  <c r="U14" i="55"/>
  <c r="S14" i="55"/>
  <c r="Q14" i="55"/>
  <c r="O14" i="55"/>
  <c r="M14" i="55"/>
  <c r="K14" i="55"/>
  <c r="I14" i="55"/>
  <c r="G14" i="55"/>
  <c r="E14" i="55"/>
  <c r="Z11" i="55"/>
  <c r="X11" i="55"/>
  <c r="V11" i="55"/>
  <c r="T11" i="55"/>
  <c r="R11" i="55"/>
  <c r="P11" i="55"/>
  <c r="N11" i="55"/>
  <c r="L11" i="55"/>
  <c r="J11" i="55"/>
  <c r="H11" i="55"/>
  <c r="F11" i="55"/>
  <c r="D11" i="55"/>
  <c r="AB10" i="55"/>
  <c r="AC18" i="55" s="1"/>
  <c r="AA10" i="55"/>
  <c r="Y10" i="55"/>
  <c r="W10" i="55"/>
  <c r="S10" i="55"/>
  <c r="Q10" i="55"/>
  <c r="O10" i="55"/>
  <c r="K10" i="55"/>
  <c r="I10" i="55"/>
  <c r="G10" i="55"/>
  <c r="AB9" i="55"/>
  <c r="AC17" i="55" s="1"/>
  <c r="AA9" i="55"/>
  <c r="W9" i="55"/>
  <c r="U9" i="55"/>
  <c r="S9" i="55"/>
  <c r="O9" i="55"/>
  <c r="M9" i="55"/>
  <c r="K9" i="55"/>
  <c r="G9" i="55"/>
  <c r="E9" i="55"/>
  <c r="AB8" i="55"/>
  <c r="AC16" i="55" s="1"/>
  <c r="AA8" i="55"/>
  <c r="Y8" i="55"/>
  <c r="W8" i="55"/>
  <c r="S8" i="55"/>
  <c r="Q8" i="55"/>
  <c r="O8" i="55"/>
  <c r="K8" i="55"/>
  <c r="I8" i="55"/>
  <c r="G8" i="55"/>
  <c r="AB7" i="55"/>
  <c r="AC15" i="55" s="1"/>
  <c r="AA7" i="55"/>
  <c r="W7" i="55"/>
  <c r="U7" i="55"/>
  <c r="S7" i="55"/>
  <c r="O7" i="55"/>
  <c r="M7" i="55"/>
  <c r="K7" i="55"/>
  <c r="G7" i="55"/>
  <c r="E7" i="55"/>
  <c r="AB6" i="55"/>
  <c r="AC14" i="55" s="1"/>
  <c r="AA6" i="55"/>
  <c r="AA11" i="55" s="1"/>
  <c r="Y6" i="55"/>
  <c r="W6" i="55"/>
  <c r="W11" i="55" s="1"/>
  <c r="S6" i="55"/>
  <c r="S11" i="55" s="1"/>
  <c r="Q6" i="55"/>
  <c r="O6" i="55"/>
  <c r="O11" i="55" s="1"/>
  <c r="K6" i="55"/>
  <c r="K11" i="55" s="1"/>
  <c r="I6" i="55"/>
  <c r="G6" i="55"/>
  <c r="G11" i="55" s="1"/>
  <c r="F4" i="55"/>
  <c r="H4" i="55" s="1"/>
  <c r="J4" i="55" s="1"/>
  <c r="L4" i="55" s="1"/>
  <c r="N4" i="55" s="1"/>
  <c r="P4" i="55" s="1"/>
  <c r="R4" i="55" s="1"/>
  <c r="T4" i="55" s="1"/>
  <c r="V4" i="55" s="1"/>
  <c r="X4" i="55" s="1"/>
  <c r="Z4" i="55" s="1"/>
  <c r="D4" i="55"/>
  <c r="G40" i="57" l="1"/>
  <c r="G39" i="57"/>
  <c r="G37" i="57"/>
  <c r="G35" i="57"/>
  <c r="G33" i="57"/>
  <c r="G31" i="57"/>
  <c r="G29" i="57"/>
  <c r="G27" i="57"/>
  <c r="G25" i="57"/>
  <c r="G19" i="57"/>
  <c r="G38" i="57"/>
  <c r="G36" i="57"/>
  <c r="G34" i="57"/>
  <c r="G32" i="57"/>
  <c r="G30" i="57"/>
  <c r="G28" i="57"/>
  <c r="G26" i="57"/>
  <c r="G24" i="57"/>
  <c r="W40" i="57"/>
  <c r="W39" i="57"/>
  <c r="W37" i="57"/>
  <c r="W35" i="57"/>
  <c r="W33" i="57"/>
  <c r="W31" i="57"/>
  <c r="W29" i="57"/>
  <c r="W27" i="57"/>
  <c r="W25" i="57"/>
  <c r="W19" i="57"/>
  <c r="W38" i="57"/>
  <c r="W36" i="57"/>
  <c r="W34" i="57"/>
  <c r="W32" i="57"/>
  <c r="W30" i="57"/>
  <c r="W28" i="57"/>
  <c r="W26" i="57"/>
  <c r="W24" i="57"/>
  <c r="W21" i="57"/>
  <c r="G6" i="57"/>
  <c r="O6" i="57"/>
  <c r="W6" i="57"/>
  <c r="K7" i="57"/>
  <c r="S7" i="57"/>
  <c r="AA7" i="57"/>
  <c r="G8" i="57"/>
  <c r="O8" i="57"/>
  <c r="W8" i="57"/>
  <c r="S9" i="57"/>
  <c r="AA9" i="57"/>
  <c r="G10" i="57"/>
  <c r="O10" i="57"/>
  <c r="W10" i="57"/>
  <c r="E24" i="57"/>
  <c r="I25" i="57"/>
  <c r="E26" i="57"/>
  <c r="I27" i="57"/>
  <c r="E28" i="57"/>
  <c r="I29" i="57"/>
  <c r="E30" i="57"/>
  <c r="I31" i="57"/>
  <c r="E32" i="57"/>
  <c r="I33" i="57"/>
  <c r="E34" i="57"/>
  <c r="I35" i="57"/>
  <c r="E36" i="57"/>
  <c r="I37" i="57"/>
  <c r="O40" i="57"/>
  <c r="O39" i="57"/>
  <c r="O37" i="57"/>
  <c r="O35" i="57"/>
  <c r="O33" i="57"/>
  <c r="O31" i="57"/>
  <c r="O29" i="57"/>
  <c r="O27" i="57"/>
  <c r="O25" i="57"/>
  <c r="O19" i="57"/>
  <c r="O42" i="57"/>
  <c r="O38" i="57"/>
  <c r="O36" i="57"/>
  <c r="O34" i="57"/>
  <c r="O32" i="57"/>
  <c r="O30" i="57"/>
  <c r="O28" i="57"/>
  <c r="O26" i="57"/>
  <c r="O24" i="57"/>
  <c r="O21" i="57"/>
  <c r="AC17" i="57"/>
  <c r="E39" i="57"/>
  <c r="E37" i="57"/>
  <c r="E35" i="57"/>
  <c r="E33" i="57"/>
  <c r="E31" i="57"/>
  <c r="E29" i="57"/>
  <c r="E27" i="57"/>
  <c r="E25" i="57"/>
  <c r="D21" i="57"/>
  <c r="D42" i="57" s="1"/>
  <c r="E42" i="57" s="1"/>
  <c r="E40" i="57"/>
  <c r="E19" i="57"/>
  <c r="I21" i="57"/>
  <c r="I38" i="57"/>
  <c r="I36" i="57"/>
  <c r="I34" i="57"/>
  <c r="I32" i="57"/>
  <c r="I30" i="57"/>
  <c r="I28" i="57"/>
  <c r="I26" i="57"/>
  <c r="I24" i="57"/>
  <c r="H21" i="57"/>
  <c r="H42" i="57" s="1"/>
  <c r="I42" i="57" s="1"/>
  <c r="I40" i="57"/>
  <c r="I19" i="57"/>
  <c r="M42" i="57"/>
  <c r="M21" i="57"/>
  <c r="M39" i="57"/>
  <c r="M37" i="57"/>
  <c r="M35" i="57"/>
  <c r="M33" i="57"/>
  <c r="M31" i="57"/>
  <c r="M29" i="57"/>
  <c r="M27" i="57"/>
  <c r="M25" i="57"/>
  <c r="L21" i="57"/>
  <c r="L42" i="57" s="1"/>
  <c r="M40" i="57"/>
  <c r="M19" i="57"/>
  <c r="Q38" i="57"/>
  <c r="Q36" i="57"/>
  <c r="Q34" i="57"/>
  <c r="Q32" i="57"/>
  <c r="Q30" i="57"/>
  <c r="Q28" i="57"/>
  <c r="Q26" i="57"/>
  <c r="Q24" i="57"/>
  <c r="P21" i="57"/>
  <c r="P42" i="57" s="1"/>
  <c r="Q42" i="57" s="1"/>
  <c r="Q40" i="57"/>
  <c r="Q19" i="57"/>
  <c r="U39" i="57"/>
  <c r="U37" i="57"/>
  <c r="U35" i="57"/>
  <c r="U33" i="57"/>
  <c r="U31" i="57"/>
  <c r="U29" i="57"/>
  <c r="U27" i="57"/>
  <c r="U25" i="57"/>
  <c r="T21" i="57"/>
  <c r="T42" i="57" s="1"/>
  <c r="U42" i="57" s="1"/>
  <c r="U40" i="57"/>
  <c r="U19" i="57"/>
  <c r="Y21" i="57"/>
  <c r="Y38" i="57"/>
  <c r="Y36" i="57"/>
  <c r="Y34" i="57"/>
  <c r="Y32" i="57"/>
  <c r="Y30" i="57"/>
  <c r="Y28" i="57"/>
  <c r="Y26" i="57"/>
  <c r="Y24" i="57"/>
  <c r="X21" i="57"/>
  <c r="X42" i="57" s="1"/>
  <c r="Y42" i="57" s="1"/>
  <c r="Y40" i="57"/>
  <c r="Y19" i="57"/>
  <c r="AB11" i="57"/>
  <c r="M24" i="57"/>
  <c r="Q25" i="57"/>
  <c r="M26" i="57"/>
  <c r="Q27" i="57"/>
  <c r="M28" i="57"/>
  <c r="Q29" i="57"/>
  <c r="M30" i="57"/>
  <c r="Q31" i="57"/>
  <c r="M32" i="57"/>
  <c r="Q33" i="57"/>
  <c r="M34" i="57"/>
  <c r="Q35" i="57"/>
  <c r="M36" i="57"/>
  <c r="Q37" i="57"/>
  <c r="M38" i="57"/>
  <c r="Q39" i="57"/>
  <c r="K40" i="57"/>
  <c r="K38" i="57"/>
  <c r="K36" i="57"/>
  <c r="K34" i="57"/>
  <c r="K32" i="57"/>
  <c r="K30" i="57"/>
  <c r="K28" i="57"/>
  <c r="K26" i="57"/>
  <c r="K24" i="57"/>
  <c r="K19" i="57"/>
  <c r="K39" i="57"/>
  <c r="K37" i="57"/>
  <c r="K35" i="57"/>
  <c r="K33" i="57"/>
  <c r="K31" i="57"/>
  <c r="K29" i="57"/>
  <c r="K27" i="57"/>
  <c r="K25" i="57"/>
  <c r="K21" i="57"/>
  <c r="S40" i="57"/>
  <c r="S38" i="57"/>
  <c r="S36" i="57"/>
  <c r="S34" i="57"/>
  <c r="S32" i="57"/>
  <c r="S30" i="57"/>
  <c r="S28" i="57"/>
  <c r="S26" i="57"/>
  <c r="S24" i="57"/>
  <c r="S19" i="57"/>
  <c r="S42" i="57"/>
  <c r="S39" i="57"/>
  <c r="S37" i="57"/>
  <c r="S35" i="57"/>
  <c r="S33" i="57"/>
  <c r="S31" i="57"/>
  <c r="S29" i="57"/>
  <c r="S27" i="57"/>
  <c r="S25" i="57"/>
  <c r="S21" i="57"/>
  <c r="AA40" i="57"/>
  <c r="AA38" i="57"/>
  <c r="AA36" i="57"/>
  <c r="AA34" i="57"/>
  <c r="AA32" i="57"/>
  <c r="AA30" i="57"/>
  <c r="AA28" i="57"/>
  <c r="AA26" i="57"/>
  <c r="AA24" i="57"/>
  <c r="AA19" i="57"/>
  <c r="AA42" i="57"/>
  <c r="AA39" i="57"/>
  <c r="AA37" i="57"/>
  <c r="AA35" i="57"/>
  <c r="AA33" i="57"/>
  <c r="AA31" i="57"/>
  <c r="AA29" i="57"/>
  <c r="AA27" i="57"/>
  <c r="AA25" i="57"/>
  <c r="AA21" i="57"/>
  <c r="J21" i="57"/>
  <c r="J42" i="57" s="1"/>
  <c r="K42" i="57" s="1"/>
  <c r="K6" i="57"/>
  <c r="S6" i="57"/>
  <c r="AA6" i="57"/>
  <c r="AA11" i="57" s="1"/>
  <c r="G7" i="57"/>
  <c r="O7" i="57"/>
  <c r="W7" i="57"/>
  <c r="K8" i="57"/>
  <c r="S8" i="57"/>
  <c r="AA8" i="57"/>
  <c r="G9" i="57"/>
  <c r="W9" i="57"/>
  <c r="K10" i="57"/>
  <c r="S10" i="57"/>
  <c r="AA10" i="57"/>
  <c r="F21" i="57"/>
  <c r="F42" i="57" s="1"/>
  <c r="G42" i="57" s="1"/>
  <c r="V21" i="57"/>
  <c r="V42" i="57" s="1"/>
  <c r="W42" i="57" s="1"/>
  <c r="U24" i="57"/>
  <c r="Y25" i="57"/>
  <c r="U26" i="57"/>
  <c r="Y27" i="57"/>
  <c r="U28" i="57"/>
  <c r="Y29" i="57"/>
  <c r="U30" i="57"/>
  <c r="Y31" i="57"/>
  <c r="U32" i="57"/>
  <c r="Y33" i="57"/>
  <c r="U34" i="57"/>
  <c r="Y35" i="57"/>
  <c r="U36" i="57"/>
  <c r="Y37" i="57"/>
  <c r="U38" i="57"/>
  <c r="Y39" i="57"/>
  <c r="AA10" i="56"/>
  <c r="Y9" i="56"/>
  <c r="Y6" i="56"/>
  <c r="W7" i="56"/>
  <c r="S10" i="56"/>
  <c r="Q6" i="56"/>
  <c r="Q7" i="56"/>
  <c r="K6" i="56"/>
  <c r="K10" i="56"/>
  <c r="K8" i="56"/>
  <c r="AA6" i="56"/>
  <c r="AA8" i="56"/>
  <c r="Y10" i="56"/>
  <c r="Y11" i="56" s="1"/>
  <c r="U11" i="56"/>
  <c r="S8" i="56"/>
  <c r="Q11" i="56"/>
  <c r="I10" i="56"/>
  <c r="I8" i="56"/>
  <c r="I6" i="56"/>
  <c r="I9" i="56"/>
  <c r="G9" i="56"/>
  <c r="E11" i="56"/>
  <c r="E39" i="56"/>
  <c r="E37" i="56"/>
  <c r="E35" i="56"/>
  <c r="E40" i="56"/>
  <c r="E19" i="56"/>
  <c r="E38" i="56"/>
  <c r="E36" i="56"/>
  <c r="E34" i="56"/>
  <c r="I38" i="56"/>
  <c r="I36" i="56"/>
  <c r="I40" i="56"/>
  <c r="I19" i="56"/>
  <c r="I39" i="56"/>
  <c r="I37" i="56"/>
  <c r="I35" i="56"/>
  <c r="M39" i="56"/>
  <c r="M37" i="56"/>
  <c r="M35" i="56"/>
  <c r="M40" i="56"/>
  <c r="M19" i="56"/>
  <c r="M38" i="56"/>
  <c r="M36" i="56"/>
  <c r="M34" i="56"/>
  <c r="Q38" i="56"/>
  <c r="Q36" i="56"/>
  <c r="Q40" i="56"/>
  <c r="Q19" i="56"/>
  <c r="Q39" i="56"/>
  <c r="Q37" i="56"/>
  <c r="Q35" i="56"/>
  <c r="U39" i="56"/>
  <c r="U37" i="56"/>
  <c r="U35" i="56"/>
  <c r="U40" i="56"/>
  <c r="U19" i="56"/>
  <c r="U38" i="56"/>
  <c r="U36" i="56"/>
  <c r="U34" i="56"/>
  <c r="Y38" i="56"/>
  <c r="Y36" i="56"/>
  <c r="Y34" i="56"/>
  <c r="Y40" i="56"/>
  <c r="Y19" i="56"/>
  <c r="Y39" i="56"/>
  <c r="Y37" i="56"/>
  <c r="Y35" i="56"/>
  <c r="Y33" i="56"/>
  <c r="AB11" i="56"/>
  <c r="H21" i="56"/>
  <c r="H42" i="56" s="1"/>
  <c r="I42" i="56" s="1"/>
  <c r="P21" i="56"/>
  <c r="P42" i="56" s="1"/>
  <c r="Q42" i="56" s="1"/>
  <c r="X21" i="56"/>
  <c r="X42" i="56" s="1"/>
  <c r="Y42" i="56" s="1"/>
  <c r="I24" i="56"/>
  <c r="Y24" i="56"/>
  <c r="M25" i="56"/>
  <c r="Q26" i="56"/>
  <c r="E27" i="56"/>
  <c r="U27" i="56"/>
  <c r="I28" i="56"/>
  <c r="Y28" i="56"/>
  <c r="M29" i="56"/>
  <c r="Q30" i="56"/>
  <c r="E31" i="56"/>
  <c r="U31" i="56"/>
  <c r="I32" i="56"/>
  <c r="Y32" i="56"/>
  <c r="M33" i="56"/>
  <c r="I34" i="56"/>
  <c r="M24" i="56"/>
  <c r="Q25" i="56"/>
  <c r="E26" i="56"/>
  <c r="U26" i="56"/>
  <c r="I27" i="56"/>
  <c r="Y27" i="56"/>
  <c r="M28" i="56"/>
  <c r="Q29" i="56"/>
  <c r="E30" i="56"/>
  <c r="U30" i="56"/>
  <c r="I31" i="56"/>
  <c r="Y31" i="56"/>
  <c r="M32" i="56"/>
  <c r="Q33" i="56"/>
  <c r="Q34" i="56"/>
  <c r="G40" i="56"/>
  <c r="G39" i="56"/>
  <c r="G37" i="56"/>
  <c r="G35" i="56"/>
  <c r="G33" i="56"/>
  <c r="G31" i="56"/>
  <c r="G29" i="56"/>
  <c r="G27" i="56"/>
  <c r="G25" i="56"/>
  <c r="G19" i="56"/>
  <c r="G38" i="56"/>
  <c r="G36" i="56"/>
  <c r="G34" i="56"/>
  <c r="G32" i="56"/>
  <c r="G30" i="56"/>
  <c r="G28" i="56"/>
  <c r="G26" i="56"/>
  <c r="G24" i="56"/>
  <c r="K40" i="56"/>
  <c r="K38" i="56"/>
  <c r="K36" i="56"/>
  <c r="K34" i="56"/>
  <c r="K32" i="56"/>
  <c r="K30" i="56"/>
  <c r="K28" i="56"/>
  <c r="K26" i="56"/>
  <c r="K24" i="56"/>
  <c r="K19" i="56"/>
  <c r="K42" i="56"/>
  <c r="K39" i="56"/>
  <c r="K37" i="56"/>
  <c r="K35" i="56"/>
  <c r="K33" i="56"/>
  <c r="K31" i="56"/>
  <c r="K29" i="56"/>
  <c r="K27" i="56"/>
  <c r="K25" i="56"/>
  <c r="K21" i="56"/>
  <c r="O40" i="56"/>
  <c r="O39" i="56"/>
  <c r="O37" i="56"/>
  <c r="O35" i="56"/>
  <c r="O33" i="56"/>
  <c r="O31" i="56"/>
  <c r="O29" i="56"/>
  <c r="O27" i="56"/>
  <c r="O25" i="56"/>
  <c r="O19" i="56"/>
  <c r="O38" i="56"/>
  <c r="O36" i="56"/>
  <c r="O34" i="56"/>
  <c r="O32" i="56"/>
  <c r="O30" i="56"/>
  <c r="O28" i="56"/>
  <c r="O26" i="56"/>
  <c r="O24" i="56"/>
  <c r="S40" i="56"/>
  <c r="S38" i="56"/>
  <c r="S36" i="56"/>
  <c r="S34" i="56"/>
  <c r="S32" i="56"/>
  <c r="S30" i="56"/>
  <c r="S28" i="56"/>
  <c r="S26" i="56"/>
  <c r="S24" i="56"/>
  <c r="S19" i="56"/>
  <c r="S42" i="56"/>
  <c r="S39" i="56"/>
  <c r="S37" i="56"/>
  <c r="S35" i="56"/>
  <c r="S33" i="56"/>
  <c r="S31" i="56"/>
  <c r="S29" i="56"/>
  <c r="S27" i="56"/>
  <c r="S25" i="56"/>
  <c r="S21" i="56"/>
  <c r="W40" i="56"/>
  <c r="W39" i="56"/>
  <c r="W37" i="56"/>
  <c r="W35" i="56"/>
  <c r="W33" i="56"/>
  <c r="W31" i="56"/>
  <c r="W29" i="56"/>
  <c r="W27" i="56"/>
  <c r="W25" i="56"/>
  <c r="W19" i="56"/>
  <c r="W38" i="56"/>
  <c r="W36" i="56"/>
  <c r="W34" i="56"/>
  <c r="W32" i="56"/>
  <c r="W30" i="56"/>
  <c r="W28" i="56"/>
  <c r="W26" i="56"/>
  <c r="W24" i="56"/>
  <c r="AA40" i="56"/>
  <c r="AA38" i="56"/>
  <c r="AA36" i="56"/>
  <c r="AA34" i="56"/>
  <c r="AA32" i="56"/>
  <c r="AA30" i="56"/>
  <c r="AA28" i="56"/>
  <c r="AA26" i="56"/>
  <c r="AA24" i="56"/>
  <c r="AA19" i="56"/>
  <c r="AA42" i="56"/>
  <c r="AA39" i="56"/>
  <c r="AA37" i="56"/>
  <c r="AA35" i="56"/>
  <c r="AA33" i="56"/>
  <c r="AA31" i="56"/>
  <c r="AA29" i="56"/>
  <c r="AA27" i="56"/>
  <c r="AA25" i="56"/>
  <c r="AA21" i="56"/>
  <c r="D21" i="56"/>
  <c r="D42" i="56" s="1"/>
  <c r="E42" i="56" s="1"/>
  <c r="L21" i="56"/>
  <c r="L42" i="56" s="1"/>
  <c r="M42" i="56" s="1"/>
  <c r="T21" i="56"/>
  <c r="T42" i="56" s="1"/>
  <c r="U42" i="56" s="1"/>
  <c r="Q24" i="56"/>
  <c r="E25" i="56"/>
  <c r="U25" i="56"/>
  <c r="I26" i="56"/>
  <c r="Y26" i="56"/>
  <c r="M27" i="56"/>
  <c r="Q28" i="56"/>
  <c r="E29" i="56"/>
  <c r="U29" i="56"/>
  <c r="I30" i="56"/>
  <c r="Y30" i="56"/>
  <c r="M31" i="56"/>
  <c r="Q32" i="56"/>
  <c r="E33" i="56"/>
  <c r="U33" i="56"/>
  <c r="G6" i="56"/>
  <c r="O6" i="56"/>
  <c r="W6" i="56"/>
  <c r="K7" i="56"/>
  <c r="S7" i="56"/>
  <c r="AA7" i="56"/>
  <c r="AA11" i="56" s="1"/>
  <c r="G8" i="56"/>
  <c r="O8" i="56"/>
  <c r="W8" i="56"/>
  <c r="K9" i="56"/>
  <c r="S9" i="56"/>
  <c r="AA9" i="56"/>
  <c r="G10" i="56"/>
  <c r="O10" i="56"/>
  <c r="W10" i="56"/>
  <c r="F21" i="56"/>
  <c r="F42" i="56" s="1"/>
  <c r="G42" i="56" s="1"/>
  <c r="N21" i="56"/>
  <c r="N42" i="56" s="1"/>
  <c r="O42" i="56" s="1"/>
  <c r="V21" i="56"/>
  <c r="V42" i="56" s="1"/>
  <c r="W42" i="56" s="1"/>
  <c r="E24" i="56"/>
  <c r="U24" i="56"/>
  <c r="I25" i="56"/>
  <c r="Y25" i="56"/>
  <c r="M26" i="56"/>
  <c r="Q27" i="56"/>
  <c r="E28" i="56"/>
  <c r="U28" i="56"/>
  <c r="I29" i="56"/>
  <c r="Y29" i="56"/>
  <c r="M30" i="56"/>
  <c r="Q31" i="56"/>
  <c r="E32" i="56"/>
  <c r="U32" i="56"/>
  <c r="I33" i="56"/>
  <c r="E42" i="55"/>
  <c r="E39" i="55"/>
  <c r="E37" i="55"/>
  <c r="E35" i="55"/>
  <c r="E33" i="55"/>
  <c r="E31" i="55"/>
  <c r="E29" i="55"/>
  <c r="E27" i="55"/>
  <c r="E25" i="55"/>
  <c r="D21" i="55"/>
  <c r="D42" i="55" s="1"/>
  <c r="E40" i="55"/>
  <c r="E19" i="55"/>
  <c r="E38" i="55"/>
  <c r="E36" i="55"/>
  <c r="E34" i="55"/>
  <c r="E32" i="55"/>
  <c r="E30" i="55"/>
  <c r="E28" i="55"/>
  <c r="E26" i="55"/>
  <c r="E24" i="55"/>
  <c r="I38" i="55"/>
  <c r="I36" i="55"/>
  <c r="I34" i="55"/>
  <c r="I32" i="55"/>
  <c r="I30" i="55"/>
  <c r="I28" i="55"/>
  <c r="I26" i="55"/>
  <c r="I24" i="55"/>
  <c r="H21" i="55"/>
  <c r="H42" i="55" s="1"/>
  <c r="I42" i="55" s="1"/>
  <c r="I40" i="55"/>
  <c r="I19" i="55"/>
  <c r="I39" i="55"/>
  <c r="I37" i="55"/>
  <c r="I35" i="55"/>
  <c r="I33" i="55"/>
  <c r="I31" i="55"/>
  <c r="I29" i="55"/>
  <c r="I27" i="55"/>
  <c r="I25" i="55"/>
  <c r="M39" i="55"/>
  <c r="M37" i="55"/>
  <c r="M35" i="55"/>
  <c r="M33" i="55"/>
  <c r="M31" i="55"/>
  <c r="M29" i="55"/>
  <c r="M27" i="55"/>
  <c r="M25" i="55"/>
  <c r="L21" i="55"/>
  <c r="L42" i="55" s="1"/>
  <c r="M42" i="55" s="1"/>
  <c r="M40" i="55"/>
  <c r="M19" i="55"/>
  <c r="M38" i="55"/>
  <c r="M36" i="55"/>
  <c r="M34" i="55"/>
  <c r="M32" i="55"/>
  <c r="M30" i="55"/>
  <c r="M28" i="55"/>
  <c r="M26" i="55"/>
  <c r="M24" i="55"/>
  <c r="Q42" i="55"/>
  <c r="Q21" i="55"/>
  <c r="Q38" i="55"/>
  <c r="Q36" i="55"/>
  <c r="Q34" i="55"/>
  <c r="Q32" i="55"/>
  <c r="Q30" i="55"/>
  <c r="Q28" i="55"/>
  <c r="Q26" i="55"/>
  <c r="Q24" i="55"/>
  <c r="P21" i="55"/>
  <c r="P42" i="55" s="1"/>
  <c r="Q40" i="55"/>
  <c r="Q19" i="55"/>
  <c r="Q39" i="55"/>
  <c r="Q37" i="55"/>
  <c r="Q35" i="55"/>
  <c r="Q33" i="55"/>
  <c r="Q31" i="55"/>
  <c r="Q29" i="55"/>
  <c r="Q27" i="55"/>
  <c r="Q25" i="55"/>
  <c r="U42" i="55"/>
  <c r="U39" i="55"/>
  <c r="U37" i="55"/>
  <c r="U35" i="55"/>
  <c r="U33" i="55"/>
  <c r="U31" i="55"/>
  <c r="U29" i="55"/>
  <c r="U27" i="55"/>
  <c r="U25" i="55"/>
  <c r="T21" i="55"/>
  <c r="T42" i="55" s="1"/>
  <c r="U40" i="55"/>
  <c r="U19" i="55"/>
  <c r="U38" i="55"/>
  <c r="U36" i="55"/>
  <c r="U34" i="55"/>
  <c r="U32" i="55"/>
  <c r="U30" i="55"/>
  <c r="U28" i="55"/>
  <c r="U26" i="55"/>
  <c r="U24" i="55"/>
  <c r="Y38" i="55"/>
  <c r="Y36" i="55"/>
  <c r="Y34" i="55"/>
  <c r="Y32" i="55"/>
  <c r="Y30" i="55"/>
  <c r="Y28" i="55"/>
  <c r="Y26" i="55"/>
  <c r="Y24" i="55"/>
  <c r="X21" i="55"/>
  <c r="X42" i="55" s="1"/>
  <c r="Y42" i="55" s="1"/>
  <c r="Y40" i="55"/>
  <c r="Y19" i="55"/>
  <c r="Y39" i="55"/>
  <c r="Y37" i="55"/>
  <c r="Y35" i="55"/>
  <c r="Y33" i="55"/>
  <c r="Y31" i="55"/>
  <c r="Y29" i="55"/>
  <c r="Y27" i="55"/>
  <c r="Y25" i="55"/>
  <c r="AB11" i="55"/>
  <c r="E6" i="55"/>
  <c r="M6" i="55"/>
  <c r="U6" i="55"/>
  <c r="I7" i="55"/>
  <c r="I11" i="55" s="1"/>
  <c r="Q7" i="55"/>
  <c r="Q11" i="55" s="1"/>
  <c r="Y7" i="55"/>
  <c r="Y11" i="55" s="1"/>
  <c r="E8" i="55"/>
  <c r="M8" i="55"/>
  <c r="U8" i="55"/>
  <c r="I9" i="55"/>
  <c r="Q9" i="55"/>
  <c r="Y9" i="55"/>
  <c r="E10" i="55"/>
  <c r="M10" i="55"/>
  <c r="U10" i="55"/>
  <c r="G40" i="55"/>
  <c r="G39" i="55"/>
  <c r="G37" i="55"/>
  <c r="G35" i="55"/>
  <c r="G33" i="55"/>
  <c r="G31" i="55"/>
  <c r="G29" i="55"/>
  <c r="G27" i="55"/>
  <c r="G25" i="55"/>
  <c r="G19" i="55"/>
  <c r="G42" i="55"/>
  <c r="G38" i="55"/>
  <c r="G36" i="55"/>
  <c r="G34" i="55"/>
  <c r="G32" i="55"/>
  <c r="G30" i="55"/>
  <c r="G28" i="55"/>
  <c r="G26" i="55"/>
  <c r="G24" i="55"/>
  <c r="F21" i="55"/>
  <c r="F42" i="55" s="1"/>
  <c r="K40" i="55"/>
  <c r="K38" i="55"/>
  <c r="K36" i="55"/>
  <c r="K34" i="55"/>
  <c r="K32" i="55"/>
  <c r="K30" i="55"/>
  <c r="K28" i="55"/>
  <c r="K26" i="55"/>
  <c r="K24" i="55"/>
  <c r="K19" i="55"/>
  <c r="K39" i="55"/>
  <c r="K37" i="55"/>
  <c r="K35" i="55"/>
  <c r="K33" i="55"/>
  <c r="K31" i="55"/>
  <c r="K29" i="55"/>
  <c r="K27" i="55"/>
  <c r="K25" i="55"/>
  <c r="J21" i="55"/>
  <c r="J42" i="55" s="1"/>
  <c r="K42" i="55" s="1"/>
  <c r="O40" i="55"/>
  <c r="O39" i="55"/>
  <c r="O37" i="55"/>
  <c r="O35" i="55"/>
  <c r="O33" i="55"/>
  <c r="O31" i="55"/>
  <c r="O29" i="55"/>
  <c r="O27" i="55"/>
  <c r="O25" i="55"/>
  <c r="O19" i="55"/>
  <c r="O38" i="55"/>
  <c r="O36" i="55"/>
  <c r="O34" i="55"/>
  <c r="O32" i="55"/>
  <c r="O30" i="55"/>
  <c r="O28" i="55"/>
  <c r="O26" i="55"/>
  <c r="O24" i="55"/>
  <c r="N21" i="55"/>
  <c r="N42" i="55" s="1"/>
  <c r="O42" i="55" s="1"/>
  <c r="S40" i="55"/>
  <c r="S38" i="55"/>
  <c r="S36" i="55"/>
  <c r="S34" i="55"/>
  <c r="S32" i="55"/>
  <c r="S30" i="55"/>
  <c r="S28" i="55"/>
  <c r="S26" i="55"/>
  <c r="S24" i="55"/>
  <c r="S19" i="55"/>
  <c r="S42" i="55"/>
  <c r="S39" i="55"/>
  <c r="S37" i="55"/>
  <c r="S35" i="55"/>
  <c r="S33" i="55"/>
  <c r="S31" i="55"/>
  <c r="S29" i="55"/>
  <c r="S27" i="55"/>
  <c r="S25" i="55"/>
  <c r="S21" i="55"/>
  <c r="R21" i="55"/>
  <c r="R42" i="55" s="1"/>
  <c r="W40" i="55"/>
  <c r="W39" i="55"/>
  <c r="W37" i="55"/>
  <c r="W35" i="55"/>
  <c r="W33" i="55"/>
  <c r="W31" i="55"/>
  <c r="W29" i="55"/>
  <c r="W27" i="55"/>
  <c r="W25" i="55"/>
  <c r="W19" i="55"/>
  <c r="W42" i="55"/>
  <c r="W38" i="55"/>
  <c r="W36" i="55"/>
  <c r="W34" i="55"/>
  <c r="W32" i="55"/>
  <c r="W30" i="55"/>
  <c r="W28" i="55"/>
  <c r="W26" i="55"/>
  <c r="W24" i="55"/>
  <c r="V21" i="55"/>
  <c r="V42" i="55" s="1"/>
  <c r="AA40" i="55"/>
  <c r="AA38" i="55"/>
  <c r="AA36" i="55"/>
  <c r="AA34" i="55"/>
  <c r="AA32" i="55"/>
  <c r="AA30" i="55"/>
  <c r="AA28" i="55"/>
  <c r="AA26" i="55"/>
  <c r="AA24" i="55"/>
  <c r="AA19" i="55"/>
  <c r="AA39" i="55"/>
  <c r="AA37" i="55"/>
  <c r="AA35" i="55"/>
  <c r="AA33" i="55"/>
  <c r="AA31" i="55"/>
  <c r="AA29" i="55"/>
  <c r="AA27" i="55"/>
  <c r="AA25" i="55"/>
  <c r="Z21" i="55"/>
  <c r="Z42" i="55" s="1"/>
  <c r="AA42" i="55" s="1"/>
  <c r="AB19" i="55"/>
  <c r="O9" i="47"/>
  <c r="Z40" i="47"/>
  <c r="X40" i="47"/>
  <c r="V40" i="47"/>
  <c r="T40" i="47"/>
  <c r="R40" i="47"/>
  <c r="P40" i="47"/>
  <c r="N40" i="47"/>
  <c r="L40" i="47"/>
  <c r="J40" i="47"/>
  <c r="H40" i="47"/>
  <c r="F40" i="47"/>
  <c r="D40" i="47"/>
  <c r="AB39" i="47"/>
  <c r="AB38" i="47"/>
  <c r="AB37" i="47"/>
  <c r="AB36" i="47"/>
  <c r="AB35" i="47"/>
  <c r="AB34" i="47"/>
  <c r="AB33" i="47"/>
  <c r="AB32" i="47"/>
  <c r="AB31" i="47"/>
  <c r="AB30" i="47"/>
  <c r="AB29" i="47"/>
  <c r="AB28" i="47"/>
  <c r="AB27" i="47"/>
  <c r="AB26" i="47"/>
  <c r="AB25" i="47"/>
  <c r="AB24" i="47"/>
  <c r="Z19" i="47"/>
  <c r="X19" i="47"/>
  <c r="V19" i="47"/>
  <c r="T19" i="47"/>
  <c r="R19" i="47"/>
  <c r="P19" i="47"/>
  <c r="N19" i="47"/>
  <c r="L19" i="47"/>
  <c r="J19" i="47"/>
  <c r="H19" i="47"/>
  <c r="F19" i="47"/>
  <c r="D19" i="47"/>
  <c r="AB18" i="47"/>
  <c r="AA18" i="47"/>
  <c r="Y18" i="47"/>
  <c r="W18" i="47"/>
  <c r="U18" i="47"/>
  <c r="S18" i="47"/>
  <c r="Q18" i="47"/>
  <c r="O18" i="47"/>
  <c r="M18" i="47"/>
  <c r="K18" i="47"/>
  <c r="I18" i="47"/>
  <c r="G18" i="47"/>
  <c r="E18" i="47"/>
  <c r="AB17" i="47"/>
  <c r="AA17" i="47"/>
  <c r="Y17" i="47"/>
  <c r="W17" i="47"/>
  <c r="U17" i="47"/>
  <c r="S17" i="47"/>
  <c r="Q17" i="47"/>
  <c r="O17" i="47"/>
  <c r="M17" i="47"/>
  <c r="K17" i="47"/>
  <c r="I17" i="47"/>
  <c r="G17" i="47"/>
  <c r="E17" i="47"/>
  <c r="AB16" i="47"/>
  <c r="AA16" i="47"/>
  <c r="Y16" i="47"/>
  <c r="W16" i="47"/>
  <c r="U16" i="47"/>
  <c r="S16" i="47"/>
  <c r="Q16" i="47"/>
  <c r="O16" i="47"/>
  <c r="M16" i="47"/>
  <c r="K16" i="47"/>
  <c r="I16" i="47"/>
  <c r="G16" i="47"/>
  <c r="E16" i="47"/>
  <c r="AB15" i="47"/>
  <c r="AA15" i="47"/>
  <c r="Y15" i="47"/>
  <c r="W15" i="47"/>
  <c r="U15" i="47"/>
  <c r="S15" i="47"/>
  <c r="Q15" i="47"/>
  <c r="O15" i="47"/>
  <c r="M15" i="47"/>
  <c r="K15" i="47"/>
  <c r="I15" i="47"/>
  <c r="G15" i="47"/>
  <c r="E15" i="47"/>
  <c r="AB14" i="47"/>
  <c r="AA14" i="47"/>
  <c r="Y14" i="47"/>
  <c r="W14" i="47"/>
  <c r="U14" i="47"/>
  <c r="S14" i="47"/>
  <c r="Q14" i="47"/>
  <c r="O14" i="47"/>
  <c r="M14" i="47"/>
  <c r="K14" i="47"/>
  <c r="I14" i="47"/>
  <c r="G14" i="47"/>
  <c r="E14" i="47"/>
  <c r="Z11" i="47"/>
  <c r="AA8" i="47" s="1"/>
  <c r="X11" i="47"/>
  <c r="Y7" i="47" s="1"/>
  <c r="V11" i="47"/>
  <c r="W10" i="47" s="1"/>
  <c r="T11" i="47"/>
  <c r="U9" i="47" s="1"/>
  <c r="R11" i="47"/>
  <c r="S9" i="47" s="1"/>
  <c r="P11" i="47"/>
  <c r="Q6" i="47" s="1"/>
  <c r="N11" i="47"/>
  <c r="O6" i="47" s="1"/>
  <c r="L11" i="47"/>
  <c r="M8" i="47" s="1"/>
  <c r="J11" i="47"/>
  <c r="K10" i="47" s="1"/>
  <c r="H11" i="47"/>
  <c r="I7" i="47" s="1"/>
  <c r="F11" i="47"/>
  <c r="G6" i="47" s="1"/>
  <c r="D11" i="47"/>
  <c r="E9" i="47" s="1"/>
  <c r="AB10" i="47"/>
  <c r="AC18" i="47" s="1"/>
  <c r="AB9" i="47"/>
  <c r="AC17" i="47" s="1"/>
  <c r="AB8" i="47"/>
  <c r="AC16" i="47" s="1"/>
  <c r="AB7" i="47"/>
  <c r="AB6" i="47"/>
  <c r="AC14" i="47" s="1"/>
  <c r="F4" i="47"/>
  <c r="H4" i="47" s="1"/>
  <c r="J4" i="47" s="1"/>
  <c r="L4" i="47" s="1"/>
  <c r="N4" i="47" s="1"/>
  <c r="P4" i="47" s="1"/>
  <c r="R4" i="47" s="1"/>
  <c r="T4" i="47" s="1"/>
  <c r="V4" i="47" s="1"/>
  <c r="X4" i="47" s="1"/>
  <c r="Z4" i="47" s="1"/>
  <c r="D4" i="47"/>
  <c r="G21" i="57" l="1"/>
  <c r="S11" i="57"/>
  <c r="U21" i="57"/>
  <c r="E21" i="57"/>
  <c r="W11" i="57"/>
  <c r="AC39" i="57"/>
  <c r="AC37" i="57"/>
  <c r="AC35" i="57"/>
  <c r="AC33" i="57"/>
  <c r="AC31" i="57"/>
  <c r="AC29" i="57"/>
  <c r="AC27" i="57"/>
  <c r="AC25" i="57"/>
  <c r="AB21" i="57"/>
  <c r="AB42" i="57" s="1"/>
  <c r="AC42" i="57" s="1"/>
  <c r="AC40" i="57"/>
  <c r="AC38" i="57"/>
  <c r="AC36" i="57"/>
  <c r="AC34" i="57"/>
  <c r="AC32" i="57"/>
  <c r="AC30" i="57"/>
  <c r="AC28" i="57"/>
  <c r="AC26" i="57"/>
  <c r="AC24" i="57"/>
  <c r="AC19" i="57"/>
  <c r="AC9" i="57"/>
  <c r="AC7" i="57"/>
  <c r="AC10" i="57"/>
  <c r="AC8" i="57"/>
  <c r="AC6" i="57"/>
  <c r="K11" i="57"/>
  <c r="Q21" i="57"/>
  <c r="O11" i="57"/>
  <c r="G11" i="57"/>
  <c r="K11" i="56"/>
  <c r="S11" i="56"/>
  <c r="Q21" i="56"/>
  <c r="I11" i="56"/>
  <c r="G11" i="56"/>
  <c r="M21" i="56"/>
  <c r="AC39" i="56"/>
  <c r="AC37" i="56"/>
  <c r="AC35" i="56"/>
  <c r="AC33" i="56"/>
  <c r="AC31" i="56"/>
  <c r="AC29" i="56"/>
  <c r="AC27" i="56"/>
  <c r="AC25" i="56"/>
  <c r="AC40" i="56"/>
  <c r="AC38" i="56"/>
  <c r="AC36" i="56"/>
  <c r="AC34" i="56"/>
  <c r="AC32" i="56"/>
  <c r="AC30" i="56"/>
  <c r="AC28" i="56"/>
  <c r="AC26" i="56"/>
  <c r="AC24" i="56"/>
  <c r="AC19" i="56"/>
  <c r="AC10" i="56"/>
  <c r="AC8" i="56"/>
  <c r="AC6" i="56"/>
  <c r="AB21" i="56"/>
  <c r="AB42" i="56" s="1"/>
  <c r="AC42" i="56" s="1"/>
  <c r="AC9" i="56"/>
  <c r="AC7" i="56"/>
  <c r="U21" i="56"/>
  <c r="I21" i="56"/>
  <c r="W11" i="56"/>
  <c r="O11" i="56"/>
  <c r="W21" i="56"/>
  <c r="O21" i="56"/>
  <c r="G21" i="56"/>
  <c r="Y21" i="56"/>
  <c r="E21" i="56"/>
  <c r="M11" i="55"/>
  <c r="O21" i="55"/>
  <c r="E11" i="55"/>
  <c r="M21" i="55"/>
  <c r="AA21" i="55"/>
  <c r="K21" i="55"/>
  <c r="AC42" i="55"/>
  <c r="AC39" i="55"/>
  <c r="AC37" i="55"/>
  <c r="AC35" i="55"/>
  <c r="AC33" i="55"/>
  <c r="AC31" i="55"/>
  <c r="AC29" i="55"/>
  <c r="AC27" i="55"/>
  <c r="AC25" i="55"/>
  <c r="AC21" i="55"/>
  <c r="AB21" i="55"/>
  <c r="AB42" i="55" s="1"/>
  <c r="AC40" i="55"/>
  <c r="AC38" i="55"/>
  <c r="AC36" i="55"/>
  <c r="AC34" i="55"/>
  <c r="AC32" i="55"/>
  <c r="AC30" i="55"/>
  <c r="AC28" i="55"/>
  <c r="AC26" i="55"/>
  <c r="AC24" i="55"/>
  <c r="AC19" i="55"/>
  <c r="AC9" i="55"/>
  <c r="AC7" i="55"/>
  <c r="AC10" i="55"/>
  <c r="AC8" i="55"/>
  <c r="AC6" i="55"/>
  <c r="AC11" i="55" s="1"/>
  <c r="Y21" i="55"/>
  <c r="I21" i="55"/>
  <c r="W21" i="55"/>
  <c r="G21" i="55"/>
  <c r="U11" i="55"/>
  <c r="U21" i="55"/>
  <c r="E21" i="55"/>
  <c r="Y38" i="47"/>
  <c r="W6" i="47"/>
  <c r="W7" i="47"/>
  <c r="U8" i="47"/>
  <c r="U7" i="47"/>
  <c r="U6" i="47"/>
  <c r="E6" i="47"/>
  <c r="AB40" i="47"/>
  <c r="O7" i="47"/>
  <c r="O8" i="47"/>
  <c r="O10" i="47"/>
  <c r="M6" i="47"/>
  <c r="E7" i="47"/>
  <c r="AC15" i="47"/>
  <c r="AA7" i="47"/>
  <c r="AA6" i="47"/>
  <c r="AA10" i="47"/>
  <c r="AA9" i="47"/>
  <c r="Y6" i="47"/>
  <c r="Y8" i="47"/>
  <c r="Y9" i="47"/>
  <c r="Y10" i="47"/>
  <c r="W8" i="47"/>
  <c r="W9" i="47"/>
  <c r="S8" i="47"/>
  <c r="S6" i="47"/>
  <c r="S7" i="47"/>
  <c r="S10" i="47"/>
  <c r="Q7" i="47"/>
  <c r="Q8" i="47"/>
  <c r="Q9" i="47"/>
  <c r="Q10" i="47"/>
  <c r="M7" i="47"/>
  <c r="M9" i="47"/>
  <c r="K8" i="47"/>
  <c r="K6" i="47"/>
  <c r="K7" i="47"/>
  <c r="K9" i="47"/>
  <c r="I6" i="47"/>
  <c r="I10" i="47"/>
  <c r="I8" i="47"/>
  <c r="G10" i="47"/>
  <c r="G7" i="47"/>
  <c r="G8" i="47"/>
  <c r="G9" i="47"/>
  <c r="E8" i="47"/>
  <c r="E39" i="47"/>
  <c r="E37" i="47"/>
  <c r="E35" i="47"/>
  <c r="E33" i="47"/>
  <c r="E31" i="47"/>
  <c r="E29" i="47"/>
  <c r="E27" i="47"/>
  <c r="E25" i="47"/>
  <c r="D21" i="47"/>
  <c r="D42" i="47" s="1"/>
  <c r="E42" i="47" s="1"/>
  <c r="E40" i="47"/>
  <c r="E19" i="47"/>
  <c r="E38" i="47"/>
  <c r="E36" i="47"/>
  <c r="E34" i="47"/>
  <c r="E32" i="47"/>
  <c r="E30" i="47"/>
  <c r="E28" i="47"/>
  <c r="E26" i="47"/>
  <c r="E24" i="47"/>
  <c r="I38" i="47"/>
  <c r="I36" i="47"/>
  <c r="I34" i="47"/>
  <c r="I32" i="47"/>
  <c r="I30" i="47"/>
  <c r="I28" i="47"/>
  <c r="I26" i="47"/>
  <c r="I24" i="47"/>
  <c r="H21" i="47"/>
  <c r="H42" i="47" s="1"/>
  <c r="I42" i="47" s="1"/>
  <c r="I40" i="47"/>
  <c r="I19" i="47"/>
  <c r="I39" i="47"/>
  <c r="I37" i="47"/>
  <c r="I35" i="47"/>
  <c r="I33" i="47"/>
  <c r="I31" i="47"/>
  <c r="I29" i="47"/>
  <c r="I27" i="47"/>
  <c r="I25" i="47"/>
  <c r="M39" i="47"/>
  <c r="M37" i="47"/>
  <c r="M35" i="47"/>
  <c r="M33" i="47"/>
  <c r="M31" i="47"/>
  <c r="M29" i="47"/>
  <c r="M27" i="47"/>
  <c r="M25" i="47"/>
  <c r="L21" i="47"/>
  <c r="L42" i="47" s="1"/>
  <c r="M42" i="47" s="1"/>
  <c r="M40" i="47"/>
  <c r="M19" i="47"/>
  <c r="M38" i="47"/>
  <c r="M36" i="47"/>
  <c r="M34" i="47"/>
  <c r="M32" i="47"/>
  <c r="M30" i="47"/>
  <c r="M28" i="47"/>
  <c r="M26" i="47"/>
  <c r="M24" i="47"/>
  <c r="Q38" i="47"/>
  <c r="Q36" i="47"/>
  <c r="Q34" i="47"/>
  <c r="Q32" i="47"/>
  <c r="Q30" i="47"/>
  <c r="Q28" i="47"/>
  <c r="Q26" i="47"/>
  <c r="Q24" i="47"/>
  <c r="P21" i="47"/>
  <c r="P42" i="47" s="1"/>
  <c r="Q42" i="47" s="1"/>
  <c r="Q40" i="47"/>
  <c r="Q19" i="47"/>
  <c r="Q39" i="47"/>
  <c r="Q37" i="47"/>
  <c r="Q35" i="47"/>
  <c r="Q33" i="47"/>
  <c r="Q31" i="47"/>
  <c r="Q29" i="47"/>
  <c r="Q27" i="47"/>
  <c r="Q25" i="47"/>
  <c r="U39" i="47"/>
  <c r="U37" i="47"/>
  <c r="U35" i="47"/>
  <c r="U33" i="47"/>
  <c r="U31" i="47"/>
  <c r="U29" i="47"/>
  <c r="U27" i="47"/>
  <c r="U25" i="47"/>
  <c r="T21" i="47"/>
  <c r="T42" i="47" s="1"/>
  <c r="U42" i="47" s="1"/>
  <c r="U40" i="47"/>
  <c r="U19" i="47"/>
  <c r="U38" i="47"/>
  <c r="U36" i="47"/>
  <c r="U34" i="47"/>
  <c r="U32" i="47"/>
  <c r="U30" i="47"/>
  <c r="U28" i="47"/>
  <c r="U26" i="47"/>
  <c r="U24" i="47"/>
  <c r="Y36" i="47"/>
  <c r="Y34" i="47"/>
  <c r="Y32" i="47"/>
  <c r="Y30" i="47"/>
  <c r="Y28" i="47"/>
  <c r="Y26" i="47"/>
  <c r="Y24" i="47"/>
  <c r="X21" i="47"/>
  <c r="X42" i="47" s="1"/>
  <c r="Y42" i="47" s="1"/>
  <c r="Y40" i="47"/>
  <c r="Y19" i="47"/>
  <c r="Y39" i="47"/>
  <c r="Y37" i="47"/>
  <c r="Y35" i="47"/>
  <c r="Y33" i="47"/>
  <c r="Y31" i="47"/>
  <c r="Y29" i="47"/>
  <c r="Y27" i="47"/>
  <c r="Y25" i="47"/>
  <c r="AB11" i="47"/>
  <c r="I9" i="47"/>
  <c r="I11" i="47" s="1"/>
  <c r="E10" i="47"/>
  <c r="E11" i="47" s="1"/>
  <c r="M10" i="47"/>
  <c r="M11" i="47" s="1"/>
  <c r="U10" i="47"/>
  <c r="U11" i="47" s="1"/>
  <c r="G40" i="47"/>
  <c r="G39" i="47"/>
  <c r="G37" i="47"/>
  <c r="G35" i="47"/>
  <c r="G33" i="47"/>
  <c r="G31" i="47"/>
  <c r="G29" i="47"/>
  <c r="G27" i="47"/>
  <c r="G25" i="47"/>
  <c r="G19" i="47"/>
  <c r="G38" i="47"/>
  <c r="G36" i="47"/>
  <c r="G34" i="47"/>
  <c r="G32" i="47"/>
  <c r="G30" i="47"/>
  <c r="G28" i="47"/>
  <c r="G26" i="47"/>
  <c r="G24" i="47"/>
  <c r="F21" i="47"/>
  <c r="F42" i="47" s="1"/>
  <c r="G42" i="47" s="1"/>
  <c r="K40" i="47"/>
  <c r="K38" i="47"/>
  <c r="K36" i="47"/>
  <c r="K34" i="47"/>
  <c r="K32" i="47"/>
  <c r="K30" i="47"/>
  <c r="K28" i="47"/>
  <c r="K26" i="47"/>
  <c r="K24" i="47"/>
  <c r="K19" i="47"/>
  <c r="K39" i="47"/>
  <c r="K37" i="47"/>
  <c r="K35" i="47"/>
  <c r="K33" i="47"/>
  <c r="K31" i="47"/>
  <c r="K29" i="47"/>
  <c r="K27" i="47"/>
  <c r="K25" i="47"/>
  <c r="J21" i="47"/>
  <c r="J42" i="47" s="1"/>
  <c r="K42" i="47" s="1"/>
  <c r="O40" i="47"/>
  <c r="O39" i="47"/>
  <c r="O37" i="47"/>
  <c r="O35" i="47"/>
  <c r="O33" i="47"/>
  <c r="O31" i="47"/>
  <c r="O29" i="47"/>
  <c r="O27" i="47"/>
  <c r="O25" i="47"/>
  <c r="O19" i="47"/>
  <c r="O38" i="47"/>
  <c r="O36" i="47"/>
  <c r="O34" i="47"/>
  <c r="O32" i="47"/>
  <c r="O30" i="47"/>
  <c r="O28" i="47"/>
  <c r="O26" i="47"/>
  <c r="O24" i="47"/>
  <c r="N21" i="47"/>
  <c r="N42" i="47" s="1"/>
  <c r="O42" i="47" s="1"/>
  <c r="S40" i="47"/>
  <c r="S38" i="47"/>
  <c r="S36" i="47"/>
  <c r="S34" i="47"/>
  <c r="S32" i="47"/>
  <c r="S30" i="47"/>
  <c r="S28" i="47"/>
  <c r="S26" i="47"/>
  <c r="S24" i="47"/>
  <c r="S19" i="47"/>
  <c r="S39" i="47"/>
  <c r="S37" i="47"/>
  <c r="S35" i="47"/>
  <c r="S33" i="47"/>
  <c r="S31" i="47"/>
  <c r="S29" i="47"/>
  <c r="S27" i="47"/>
  <c r="S25" i="47"/>
  <c r="R21" i="47"/>
  <c r="R42" i="47" s="1"/>
  <c r="S42" i="47" s="1"/>
  <c r="W40" i="47"/>
  <c r="W39" i="47"/>
  <c r="W37" i="47"/>
  <c r="W35" i="47"/>
  <c r="W33" i="47"/>
  <c r="W31" i="47"/>
  <c r="W29" i="47"/>
  <c r="W27" i="47"/>
  <c r="W25" i="47"/>
  <c r="W19" i="47"/>
  <c r="W38" i="47"/>
  <c r="W36" i="47"/>
  <c r="W34" i="47"/>
  <c r="W32" i="47"/>
  <c r="W30" i="47"/>
  <c r="W28" i="47"/>
  <c r="W26" i="47"/>
  <c r="W24" i="47"/>
  <c r="V21" i="47"/>
  <c r="V42" i="47" s="1"/>
  <c r="W42" i="47" s="1"/>
  <c r="AA40" i="47"/>
  <c r="AA38" i="47"/>
  <c r="AA36" i="47"/>
  <c r="AA34" i="47"/>
  <c r="AA32" i="47"/>
  <c r="AA30" i="47"/>
  <c r="AA28" i="47"/>
  <c r="AA26" i="47"/>
  <c r="AA24" i="47"/>
  <c r="AA19" i="47"/>
  <c r="AA39" i="47"/>
  <c r="AA37" i="47"/>
  <c r="AA35" i="47"/>
  <c r="AA33" i="47"/>
  <c r="AA31" i="47"/>
  <c r="AA29" i="47"/>
  <c r="AA27" i="47"/>
  <c r="AA25" i="47"/>
  <c r="Z21" i="47"/>
  <c r="Z42" i="47" s="1"/>
  <c r="AA42" i="47" s="1"/>
  <c r="AB19" i="47"/>
  <c r="AC11" i="57" l="1"/>
  <c r="AC21" i="57"/>
  <c r="AC21" i="56"/>
  <c r="AC11" i="56"/>
  <c r="W11" i="47"/>
  <c r="Y21" i="47"/>
  <c r="Q11" i="47"/>
  <c r="O11" i="47"/>
  <c r="G11" i="47"/>
  <c r="G21" i="47"/>
  <c r="I21" i="47"/>
  <c r="AA11" i="47"/>
  <c r="Y11" i="47"/>
  <c r="W21" i="47"/>
  <c r="S11" i="47"/>
  <c r="Q21" i="47"/>
  <c r="O21" i="47"/>
  <c r="K11" i="47"/>
  <c r="AA21" i="47"/>
  <c r="K21" i="47"/>
  <c r="M21" i="47"/>
  <c r="AC39" i="47"/>
  <c r="AC37" i="47"/>
  <c r="AC35" i="47"/>
  <c r="AC33" i="47"/>
  <c r="AC31" i="47"/>
  <c r="AC29" i="47"/>
  <c r="AC27" i="47"/>
  <c r="AC25" i="47"/>
  <c r="AB21" i="47"/>
  <c r="AB42" i="47" s="1"/>
  <c r="AC42" i="47" s="1"/>
  <c r="AC40" i="47"/>
  <c r="AC38" i="47"/>
  <c r="AC36" i="47"/>
  <c r="AC34" i="47"/>
  <c r="AC32" i="47"/>
  <c r="AC30" i="47"/>
  <c r="AC28" i="47"/>
  <c r="AC26" i="47"/>
  <c r="AC24" i="47"/>
  <c r="AC19" i="47"/>
  <c r="AC10" i="47"/>
  <c r="AC8" i="47"/>
  <c r="AC6" i="47"/>
  <c r="AC9" i="47"/>
  <c r="AC7" i="47"/>
  <c r="S21" i="47"/>
  <c r="U21" i="47"/>
  <c r="E21" i="47"/>
  <c r="AC11" i="47" l="1"/>
  <c r="AC21" i="47"/>
  <c r="F31" i="20" l="1"/>
  <c r="H31" i="20" s="1"/>
  <c r="J31" i="20" s="1"/>
  <c r="L31" i="20" s="1"/>
  <c r="F29" i="20"/>
  <c r="H29" i="20" s="1"/>
  <c r="J29" i="20" s="1"/>
  <c r="L29" i="20" s="1"/>
  <c r="F28" i="20"/>
  <c r="H28" i="20" s="1"/>
  <c r="E31" i="20"/>
  <c r="G31" i="20" s="1"/>
  <c r="E29" i="20"/>
  <c r="G29" i="20" s="1"/>
  <c r="E28" i="20"/>
  <c r="G28" i="20" s="1"/>
  <c r="C21" i="20"/>
  <c r="AA20" i="20"/>
  <c r="Z20" i="20"/>
  <c r="X20" i="20"/>
  <c r="V20" i="20"/>
  <c r="T20" i="20"/>
  <c r="R20" i="20"/>
  <c r="P20" i="20"/>
  <c r="N20" i="20"/>
  <c r="L20" i="20"/>
  <c r="J20" i="20"/>
  <c r="H20" i="20"/>
  <c r="F20" i="20"/>
  <c r="D20" i="20"/>
  <c r="Z19" i="20"/>
  <c r="X19" i="20"/>
  <c r="V19" i="20"/>
  <c r="T19" i="20"/>
  <c r="R19" i="20"/>
  <c r="P19" i="20"/>
  <c r="N19" i="20"/>
  <c r="L19" i="20"/>
  <c r="J19" i="20"/>
  <c r="H19" i="20"/>
  <c r="F19" i="20"/>
  <c r="E19" i="20"/>
  <c r="G19" i="20" s="1"/>
  <c r="I19" i="20" s="1"/>
  <c r="K19" i="20" s="1"/>
  <c r="D19" i="20"/>
  <c r="AA18" i="20"/>
  <c r="Z18" i="20"/>
  <c r="X18" i="20"/>
  <c r="V18" i="20"/>
  <c r="T18" i="20"/>
  <c r="R18" i="20"/>
  <c r="P18" i="20"/>
  <c r="N18" i="20"/>
  <c r="L18" i="20"/>
  <c r="J18" i="20"/>
  <c r="H18" i="20"/>
  <c r="F18" i="20"/>
  <c r="D18" i="20"/>
  <c r="Z17" i="20"/>
  <c r="X17" i="20"/>
  <c r="V17" i="20"/>
  <c r="T17" i="20"/>
  <c r="R17" i="20"/>
  <c r="P17" i="20"/>
  <c r="N17" i="20"/>
  <c r="L17" i="20"/>
  <c r="J17" i="20"/>
  <c r="H17" i="20"/>
  <c r="F17" i="20"/>
  <c r="E17" i="20"/>
  <c r="D17" i="20"/>
  <c r="Z16" i="20"/>
  <c r="Z21" i="20" s="1"/>
  <c r="X16" i="20"/>
  <c r="X21" i="20" s="1"/>
  <c r="V16" i="20"/>
  <c r="T16" i="20"/>
  <c r="R16" i="20"/>
  <c r="R21" i="20" s="1"/>
  <c r="P16" i="20"/>
  <c r="P21" i="20" s="1"/>
  <c r="N16" i="20"/>
  <c r="L16" i="20"/>
  <c r="J16" i="20"/>
  <c r="J21" i="20" s="1"/>
  <c r="H16" i="20"/>
  <c r="H21" i="20" s="1"/>
  <c r="F16" i="20"/>
  <c r="E16" i="20"/>
  <c r="D16" i="20"/>
  <c r="D21" i="20" s="1"/>
  <c r="N30" i="20"/>
  <c r="B32" i="20"/>
  <c r="C32" i="20"/>
  <c r="D32" i="20"/>
  <c r="E32" i="20"/>
  <c r="F32" i="20"/>
  <c r="F21" i="20" l="1"/>
  <c r="N21" i="20"/>
  <c r="V21" i="20"/>
  <c r="E21" i="20"/>
  <c r="L21" i="20"/>
  <c r="M19" i="20"/>
  <c r="O19" i="20" s="1"/>
  <c r="G32" i="20"/>
  <c r="I28" i="20"/>
  <c r="I31" i="20"/>
  <c r="K31" i="20" s="1"/>
  <c r="M31" i="20" s="1"/>
  <c r="I29" i="20"/>
  <c r="K29" i="20" s="1"/>
  <c r="M29" i="20" s="1"/>
  <c r="H32" i="20"/>
  <c r="J28" i="20"/>
  <c r="T21" i="20"/>
  <c r="G16" i="20"/>
  <c r="G17" i="20"/>
  <c r="I17" i="20" s="1"/>
  <c r="K17" i="20" s="1"/>
  <c r="Q19" i="20" l="1"/>
  <c r="S19" i="20" s="1"/>
  <c r="U19" i="20" s="1"/>
  <c r="W19" i="20" s="1"/>
  <c r="Y19" i="20" s="1"/>
  <c r="N29" i="20"/>
  <c r="M17" i="20"/>
  <c r="O17" i="20" s="1"/>
  <c r="J32" i="20"/>
  <c r="L28" i="20"/>
  <c r="L32" i="20" s="1"/>
  <c r="N31" i="20"/>
  <c r="K28" i="20"/>
  <c r="I32" i="20"/>
  <c r="G21" i="20"/>
  <c r="I16" i="20"/>
  <c r="Q17" i="20" l="1"/>
  <c r="S17" i="20" s="1"/>
  <c r="U17" i="20" s="1"/>
  <c r="W17" i="20" s="1"/>
  <c r="Y17" i="20" s="1"/>
  <c r="AA17" i="20"/>
  <c r="AA19" i="20"/>
  <c r="K32" i="20"/>
  <c r="M28" i="20"/>
  <c r="M32" i="20" s="1"/>
  <c r="N28" i="20"/>
  <c r="N32" i="20" s="1"/>
  <c r="I21" i="20"/>
  <c r="K16" i="20"/>
  <c r="M16" i="20" s="1"/>
  <c r="K21" i="20" l="1"/>
  <c r="C64" i="20"/>
  <c r="D64" i="20"/>
  <c r="B64" i="20"/>
  <c r="C25" i="20"/>
  <c r="E25" i="20"/>
  <c r="G25" i="20" s="1"/>
  <c r="I25" i="20" s="1"/>
  <c r="K25" i="20" s="1"/>
  <c r="M25" i="20" s="1"/>
  <c r="O25" i="20" s="1"/>
  <c r="M21" i="20" l="1"/>
  <c r="O16" i="20"/>
  <c r="O21" i="20" l="1"/>
  <c r="Q16" i="20"/>
  <c r="Q21" i="20" l="1"/>
  <c r="S16" i="20"/>
  <c r="S21" i="20" l="1"/>
  <c r="U16" i="20"/>
  <c r="U21" i="20" l="1"/>
  <c r="W16" i="20"/>
  <c r="W21" i="20" l="1"/>
  <c r="Y16" i="20"/>
  <c r="Y21" i="20" l="1"/>
  <c r="AA16" i="20"/>
  <c r="AA21" i="20" s="1"/>
</calcChain>
</file>

<file path=xl/comments1.xml><?xml version="1.0" encoding="utf-8"?>
<comments xmlns="http://schemas.openxmlformats.org/spreadsheetml/2006/main">
  <authors>
    <author>Microsoft</author>
  </authors>
  <commentList>
    <comment ref="B24" authorId="0">
      <text>
        <r>
          <rPr>
            <b/>
            <sz val="8"/>
            <color indexed="81"/>
            <rFont val="Tahoma"/>
            <family val="2"/>
          </rPr>
          <t>Sales people, office &amp; others.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B24" authorId="0">
      <text>
        <r>
          <rPr>
            <b/>
            <sz val="8"/>
            <color indexed="81"/>
            <rFont val="Tahoma"/>
            <family val="2"/>
          </rPr>
          <t>Sales people, office &amp; others.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B24" authorId="0">
      <text>
        <r>
          <rPr>
            <b/>
            <sz val="8"/>
            <color indexed="81"/>
            <rFont val="Tahoma"/>
            <family val="2"/>
          </rPr>
          <t>Sales people, office &amp; others.</t>
        </r>
      </text>
    </comment>
  </commentList>
</comments>
</file>

<file path=xl/comments4.xml><?xml version="1.0" encoding="utf-8"?>
<comments xmlns="http://schemas.openxmlformats.org/spreadsheetml/2006/main">
  <authors>
    <author>Microsoft</author>
  </authors>
  <commentList>
    <comment ref="B24" authorId="0">
      <text>
        <r>
          <rPr>
            <b/>
            <sz val="8"/>
            <color indexed="81"/>
            <rFont val="Tahoma"/>
            <family val="2"/>
          </rPr>
          <t>Sales people, office &amp; others.</t>
        </r>
      </text>
    </comment>
  </commentList>
</comments>
</file>

<file path=xl/sharedStrings.xml><?xml version="1.0" encoding="utf-8"?>
<sst xmlns="http://schemas.openxmlformats.org/spreadsheetml/2006/main" count="253" uniqueCount="65">
  <si>
    <t xml:space="preserve">  %</t>
  </si>
  <si>
    <t>YEARLY</t>
  </si>
  <si>
    <t xml:space="preserve">   %</t>
  </si>
  <si>
    <t xml:space="preserve"> IND. %</t>
  </si>
  <si>
    <t>Advertising</t>
  </si>
  <si>
    <t>Car, delivery and travel</t>
  </si>
  <si>
    <t>Accounting and legal</t>
  </si>
  <si>
    <t>Rent</t>
  </si>
  <si>
    <t>Insurance</t>
  </si>
  <si>
    <t>Interest</t>
  </si>
  <si>
    <t xml:space="preserve">Salary expenses </t>
  </si>
  <si>
    <t>Fiscal Year Begins</t>
  </si>
  <si>
    <t>Total Expenses</t>
  </si>
  <si>
    <t>Net Profit</t>
  </si>
  <si>
    <t>Revenue (Sales)</t>
  </si>
  <si>
    <t>Total Revenue (Sales)</t>
  </si>
  <si>
    <t>Cost of Sales</t>
  </si>
  <si>
    <t>Total Cost of Sales</t>
  </si>
  <si>
    <t>Gross Profit</t>
  </si>
  <si>
    <t>Expenses</t>
  </si>
  <si>
    <t>% B/A</t>
  </si>
  <si>
    <t>Depreciation</t>
  </si>
  <si>
    <t>Bank Loan</t>
  </si>
  <si>
    <t>Sales</t>
  </si>
  <si>
    <t>Shop Sales</t>
  </si>
  <si>
    <t>Tuition Sales</t>
  </si>
  <si>
    <t>Studio Work</t>
  </si>
  <si>
    <t>Year 1</t>
  </si>
  <si>
    <t>Year 2</t>
  </si>
  <si>
    <t>Year 3</t>
  </si>
  <si>
    <t xml:space="preserve">Gross Profit </t>
  </si>
  <si>
    <t>totals</t>
  </si>
  <si>
    <t>Totals</t>
  </si>
  <si>
    <t>Rates</t>
  </si>
  <si>
    <t>Twelve-month  profit and loss projection</t>
  </si>
  <si>
    <t>Jan</t>
  </si>
  <si>
    <t>Feb</t>
  </si>
  <si>
    <t>March</t>
  </si>
  <si>
    <t>April</t>
  </si>
  <si>
    <t>May</t>
  </si>
  <si>
    <t>June</t>
  </si>
  <si>
    <t>Total Sales</t>
  </si>
  <si>
    <t>July</t>
  </si>
  <si>
    <t>Aug</t>
  </si>
  <si>
    <t>Sept</t>
  </si>
  <si>
    <t>Oct</t>
  </si>
  <si>
    <t>Nov</t>
  </si>
  <si>
    <t>Dec</t>
  </si>
  <si>
    <t>Total</t>
  </si>
  <si>
    <t>Additional Costs</t>
  </si>
  <si>
    <t>MIP Sales</t>
  </si>
  <si>
    <t>Online Sales</t>
  </si>
  <si>
    <t xml:space="preserve">Misc. </t>
  </si>
  <si>
    <t>Telephone/ internet</t>
  </si>
  <si>
    <t>Utilities heat light</t>
  </si>
  <si>
    <t>Repairs &amp; maintenance</t>
  </si>
  <si>
    <t>inc VAT</t>
  </si>
  <si>
    <t>Bog Off Records Ltd</t>
  </si>
  <si>
    <t>Streaming Sales</t>
  </si>
  <si>
    <t>Other expenses</t>
  </si>
  <si>
    <t>Card , Paypal Charges</t>
  </si>
  <si>
    <t>merchandise</t>
  </si>
  <si>
    <t>distributor Costs</t>
  </si>
  <si>
    <t>CD Sales</t>
  </si>
  <si>
    <t>Promotion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</si>
</sst>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BFAF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wrapText="1"/>
    </xf>
    <xf numFmtId="0" fontId="1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textRotation="60" wrapText="1"/>
    </xf>
    <xf numFmtId="0" fontId="5" fillId="0" borderId="0" xfId="0" applyFont="1" applyAlignment="1">
      <alignment horizontal="center" textRotation="60" wrapText="1"/>
    </xf>
    <xf numFmtId="0" fontId="6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5" fillId="0" borderId="2" xfId="0" applyNumberFormat="1" applyFont="1" applyBorder="1" applyAlignment="1" applyProtection="1">
      <alignment horizontal="center" textRotation="60" wrapText="1"/>
    </xf>
    <xf numFmtId="0" fontId="5" fillId="0" borderId="2" xfId="0" applyNumberFormat="1" applyFont="1" applyBorder="1" applyAlignment="1" applyProtection="1">
      <alignment horizontal="center" textRotation="60" wrapText="1"/>
    </xf>
    <xf numFmtId="165" fontId="5" fillId="0" borderId="2" xfId="0" applyNumberFormat="1" applyFont="1" applyBorder="1" applyAlignment="1" applyProtection="1">
      <alignment horizontal="center" textRotation="60" wrapText="1"/>
    </xf>
    <xf numFmtId="0" fontId="5" fillId="0" borderId="2" xfId="0" applyFont="1" applyBorder="1" applyAlignment="1" applyProtection="1">
      <alignment horizontal="center" textRotation="60" wrapText="1"/>
    </xf>
    <xf numFmtId="0" fontId="5" fillId="0" borderId="2" xfId="0" applyNumberFormat="1" applyFont="1" applyBorder="1" applyAlignment="1" applyProtection="1">
      <alignment horizontal="center" textRotation="60" wrapText="1"/>
    </xf>
    <xf numFmtId="0" fontId="5" fillId="0" borderId="3" xfId="0" applyFont="1" applyBorder="1" applyAlignment="1">
      <alignment horizontal="center" textRotation="60" wrapText="1"/>
    </xf>
    <xf numFmtId="0" fontId="7" fillId="0" borderId="0" xfId="0" applyFont="1"/>
    <xf numFmtId="0" fontId="6" fillId="0" borderId="0" xfId="0" applyNumberFormat="1" applyFont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 wrapText="1"/>
    </xf>
    <xf numFmtId="0" fontId="6" fillId="2" borderId="5" xfId="0" applyNumberFormat="1" applyFont="1" applyFill="1" applyBorder="1" applyAlignment="1">
      <alignment horizontal="right" vertical="center" wrapText="1"/>
    </xf>
    <xf numFmtId="0" fontId="6" fillId="2" borderId="6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6" fillId="3" borderId="2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6" fillId="4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wrapText="1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wrapText="1"/>
    </xf>
    <xf numFmtId="0" fontId="0" fillId="0" borderId="0" xfId="0" applyNumberFormat="1"/>
    <xf numFmtId="0" fontId="6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textRotation="60" wrapText="1"/>
    </xf>
    <xf numFmtId="0" fontId="5" fillId="0" borderId="5" xfId="0" applyNumberFormat="1" applyFont="1" applyBorder="1" applyAlignment="1" applyProtection="1">
      <alignment horizontal="center" textRotation="60" wrapText="1"/>
    </xf>
    <xf numFmtId="0" fontId="5" fillId="0" borderId="5" xfId="0" applyNumberFormat="1" applyFont="1" applyBorder="1" applyAlignment="1" applyProtection="1">
      <alignment horizontal="center" textRotation="60" wrapText="1"/>
    </xf>
    <xf numFmtId="165" fontId="5" fillId="0" borderId="5" xfId="0" applyNumberFormat="1" applyFont="1" applyBorder="1" applyAlignment="1" applyProtection="1">
      <alignment horizontal="center" textRotation="60" wrapText="1"/>
    </xf>
    <xf numFmtId="0" fontId="5" fillId="0" borderId="5" xfId="0" applyFont="1" applyBorder="1" applyAlignment="1" applyProtection="1">
      <alignment horizontal="center" textRotation="60" wrapText="1"/>
    </xf>
    <xf numFmtId="0" fontId="0" fillId="0" borderId="0" xfId="0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6" borderId="8" xfId="0" applyNumberFormat="1" applyFont="1" applyFill="1" applyBorder="1" applyAlignment="1">
      <alignment horizontal="right" vertical="center" wrapText="1"/>
    </xf>
    <xf numFmtId="0" fontId="6" fillId="6" borderId="9" xfId="0" applyNumberFormat="1" applyFont="1" applyFill="1" applyBorder="1" applyAlignment="1">
      <alignment horizontal="right" vertical="center" wrapText="1"/>
    </xf>
    <xf numFmtId="0" fontId="5" fillId="3" borderId="2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2" borderId="1" xfId="0" applyNumberFormat="1" applyFont="1" applyFill="1" applyBorder="1" applyAlignment="1">
      <alignment vertical="center" wrapText="1"/>
    </xf>
    <xf numFmtId="0" fontId="8" fillId="3" borderId="2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17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charts!$A$9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charts!$B$8:$D$8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charts!$B$9:$D$9</c:f>
              <c:numCache>
                <c:formatCode>General</c:formatCode>
                <c:ptCount val="3"/>
                <c:pt idx="0">
                  <c:v>66040</c:v>
                </c:pt>
                <c:pt idx="1">
                  <c:v>72648</c:v>
                </c:pt>
                <c:pt idx="2">
                  <c:v>79944</c:v>
                </c:pt>
              </c:numCache>
            </c:numRef>
          </c:val>
        </c:ser>
        <c:ser>
          <c:idx val="1"/>
          <c:order val="1"/>
          <c:tx>
            <c:strRef>
              <c:f>charts!$A$10</c:f>
              <c:strCache>
                <c:ptCount val="1"/>
                <c:pt idx="0">
                  <c:v>Gross Profit </c:v>
                </c:pt>
              </c:strCache>
            </c:strRef>
          </c:tx>
          <c:invertIfNegative val="0"/>
          <c:cat>
            <c:strRef>
              <c:f>charts!$B$8:$D$8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charts!$B$10:$D$10</c:f>
              <c:numCache>
                <c:formatCode>General</c:formatCode>
                <c:ptCount val="3"/>
                <c:pt idx="0">
                  <c:v>40576</c:v>
                </c:pt>
                <c:pt idx="1">
                  <c:v>46440</c:v>
                </c:pt>
                <c:pt idx="2">
                  <c:v>51120</c:v>
                </c:pt>
              </c:numCache>
            </c:numRef>
          </c:val>
        </c:ser>
        <c:ser>
          <c:idx val="2"/>
          <c:order val="2"/>
          <c:tx>
            <c:strRef>
              <c:f>charts!$A$11</c:f>
              <c:strCache>
                <c:ptCount val="1"/>
                <c:pt idx="0">
                  <c:v>Net Profit</c:v>
                </c:pt>
              </c:strCache>
            </c:strRef>
          </c:tx>
          <c:invertIfNegative val="0"/>
          <c:cat>
            <c:strRef>
              <c:f>charts!$B$8:$D$8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charts!$B$11:$D$11</c:f>
              <c:numCache>
                <c:formatCode>General</c:formatCode>
                <c:ptCount val="3"/>
                <c:pt idx="0">
                  <c:v>13840</c:v>
                </c:pt>
                <c:pt idx="1">
                  <c:v>19080</c:v>
                </c:pt>
                <c:pt idx="2">
                  <c:v>23400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91808"/>
        <c:axId val="38393344"/>
        <c:axId val="0"/>
      </c:bar3DChart>
      <c:catAx>
        <c:axId val="3839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393344"/>
        <c:crosses val="autoZero"/>
        <c:auto val="1"/>
        <c:lblAlgn val="ctr"/>
        <c:lblOffset val="100"/>
        <c:noMultiLvlLbl val="0"/>
      </c:catAx>
      <c:valAx>
        <c:axId val="3839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391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charts!$A$28</c:f>
              <c:strCache>
                <c:ptCount val="1"/>
                <c:pt idx="0">
                  <c:v>Shop Sales</c:v>
                </c:pt>
              </c:strCache>
            </c:strRef>
          </c:tx>
          <c:invertIfNegative val="0"/>
          <c:cat>
            <c:strRef>
              <c:f>charts!$B$27:$M$27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charts!$B$28:$M$28</c:f>
              <c:numCache>
                <c:formatCode>General</c:formatCode>
                <c:ptCount val="12"/>
                <c:pt idx="0">
                  <c:v>4059</c:v>
                </c:pt>
                <c:pt idx="1">
                  <c:v>4059</c:v>
                </c:pt>
                <c:pt idx="2">
                  <c:v>4059</c:v>
                </c:pt>
                <c:pt idx="3">
                  <c:v>4059</c:v>
                </c:pt>
                <c:pt idx="4">
                  <c:v>4059</c:v>
                </c:pt>
                <c:pt idx="5">
                  <c:v>4059</c:v>
                </c:pt>
                <c:pt idx="6">
                  <c:v>4059</c:v>
                </c:pt>
                <c:pt idx="7">
                  <c:v>4059</c:v>
                </c:pt>
                <c:pt idx="8">
                  <c:v>4059</c:v>
                </c:pt>
                <c:pt idx="9">
                  <c:v>4059</c:v>
                </c:pt>
                <c:pt idx="10">
                  <c:v>4059</c:v>
                </c:pt>
                <c:pt idx="11">
                  <c:v>4059</c:v>
                </c:pt>
              </c:numCache>
            </c:numRef>
          </c:val>
        </c:ser>
        <c:ser>
          <c:idx val="1"/>
          <c:order val="1"/>
          <c:tx>
            <c:strRef>
              <c:f>charts!$A$29</c:f>
              <c:strCache>
                <c:ptCount val="1"/>
                <c:pt idx="0">
                  <c:v>Tuition Sales</c:v>
                </c:pt>
              </c:strCache>
            </c:strRef>
          </c:tx>
          <c:invertIfNegative val="0"/>
          <c:cat>
            <c:strRef>
              <c:f>charts!$B$27:$M$27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charts!$B$29:$M$29</c:f>
              <c:numCache>
                <c:formatCode>General</c:formatCode>
                <c:ptCount val="12"/>
                <c:pt idx="0">
                  <c:v>308</c:v>
                </c:pt>
                <c:pt idx="1">
                  <c:v>308</c:v>
                </c:pt>
                <c:pt idx="2">
                  <c:v>308</c:v>
                </c:pt>
                <c:pt idx="3">
                  <c:v>308</c:v>
                </c:pt>
                <c:pt idx="4">
                  <c:v>308</c:v>
                </c:pt>
                <c:pt idx="5">
                  <c:v>308</c:v>
                </c:pt>
                <c:pt idx="6">
                  <c:v>308</c:v>
                </c:pt>
                <c:pt idx="7">
                  <c:v>308</c:v>
                </c:pt>
                <c:pt idx="8">
                  <c:v>308</c:v>
                </c:pt>
                <c:pt idx="9">
                  <c:v>308</c:v>
                </c:pt>
                <c:pt idx="10">
                  <c:v>308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charts!$A$30</c:f>
              <c:strCache>
                <c:ptCount val="1"/>
                <c:pt idx="0">
                  <c:v>Studio Work</c:v>
                </c:pt>
              </c:strCache>
            </c:strRef>
          </c:tx>
          <c:invertIfNegative val="0"/>
          <c:cat>
            <c:strRef>
              <c:f>charts!$B$27:$M$27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charts!$B$30:$M$30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</c:numCache>
            </c:numRef>
          </c:val>
        </c:ser>
        <c:ser>
          <c:idx val="3"/>
          <c:order val="3"/>
          <c:tx>
            <c:strRef>
              <c:f>charts!$A$31</c:f>
              <c:strCache>
                <c:ptCount val="1"/>
                <c:pt idx="0">
                  <c:v>MIP Sales</c:v>
                </c:pt>
              </c:strCache>
            </c:strRef>
          </c:tx>
          <c:invertIfNegative val="0"/>
          <c:cat>
            <c:strRef>
              <c:f>charts!$B$27:$M$27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charts!$B$31:$M$31</c:f>
              <c:numCache>
                <c:formatCode>General</c:formatCode>
                <c:ptCount val="12"/>
                <c:pt idx="0">
                  <c:v>803</c:v>
                </c:pt>
                <c:pt idx="1">
                  <c:v>803</c:v>
                </c:pt>
                <c:pt idx="2">
                  <c:v>803</c:v>
                </c:pt>
                <c:pt idx="3">
                  <c:v>803</c:v>
                </c:pt>
                <c:pt idx="4">
                  <c:v>803</c:v>
                </c:pt>
                <c:pt idx="5">
                  <c:v>803</c:v>
                </c:pt>
                <c:pt idx="6">
                  <c:v>803</c:v>
                </c:pt>
                <c:pt idx="7">
                  <c:v>803</c:v>
                </c:pt>
                <c:pt idx="8">
                  <c:v>803</c:v>
                </c:pt>
                <c:pt idx="9">
                  <c:v>803</c:v>
                </c:pt>
                <c:pt idx="10">
                  <c:v>803</c:v>
                </c:pt>
                <c:pt idx="11">
                  <c:v>803</c:v>
                </c:pt>
              </c:numCache>
            </c:numRef>
          </c:val>
        </c:ser>
        <c:ser>
          <c:idx val="4"/>
          <c:order val="4"/>
          <c:tx>
            <c:strRef>
              <c:f>charts!$A$32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charts!$B$27:$M$27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charts!$B$32:$M$32</c:f>
              <c:numCache>
                <c:formatCode>General</c:formatCode>
                <c:ptCount val="12"/>
                <c:pt idx="0">
                  <c:v>5170</c:v>
                </c:pt>
                <c:pt idx="1">
                  <c:v>5170</c:v>
                </c:pt>
                <c:pt idx="2">
                  <c:v>5170</c:v>
                </c:pt>
                <c:pt idx="3">
                  <c:v>5570</c:v>
                </c:pt>
                <c:pt idx="4">
                  <c:v>5570</c:v>
                </c:pt>
                <c:pt idx="5">
                  <c:v>5570</c:v>
                </c:pt>
                <c:pt idx="6">
                  <c:v>5770</c:v>
                </c:pt>
                <c:pt idx="7">
                  <c:v>5770</c:v>
                </c:pt>
                <c:pt idx="8">
                  <c:v>5770</c:v>
                </c:pt>
                <c:pt idx="9">
                  <c:v>5770</c:v>
                </c:pt>
                <c:pt idx="10">
                  <c:v>5770</c:v>
                </c:pt>
                <c:pt idx="11">
                  <c:v>5770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871424"/>
        <c:axId val="38872960"/>
        <c:axId val="0"/>
      </c:bar3DChart>
      <c:catAx>
        <c:axId val="3887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872960"/>
        <c:crosses val="autoZero"/>
        <c:auto val="1"/>
        <c:lblAlgn val="ctr"/>
        <c:lblOffset val="100"/>
        <c:noMultiLvlLbl val="0"/>
      </c:catAx>
      <c:valAx>
        <c:axId val="3887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871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charts!$A$28</c:f>
              <c:strCache>
                <c:ptCount val="1"/>
                <c:pt idx="0">
                  <c:v>Shop Sales</c:v>
                </c:pt>
              </c:strCache>
            </c:strRef>
          </c:tx>
          <c:invertIfNegative val="0"/>
          <c:cat>
            <c:strRef>
              <c:f>charts!$B$27:$M$27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charts!$B$28:$M$28</c:f>
              <c:numCache>
                <c:formatCode>General</c:formatCode>
                <c:ptCount val="12"/>
                <c:pt idx="0">
                  <c:v>4059</c:v>
                </c:pt>
                <c:pt idx="1">
                  <c:v>4059</c:v>
                </c:pt>
                <c:pt idx="2">
                  <c:v>4059</c:v>
                </c:pt>
                <c:pt idx="3">
                  <c:v>4059</c:v>
                </c:pt>
                <c:pt idx="4">
                  <c:v>4059</c:v>
                </c:pt>
                <c:pt idx="5">
                  <c:v>4059</c:v>
                </c:pt>
                <c:pt idx="6">
                  <c:v>4059</c:v>
                </c:pt>
                <c:pt idx="7">
                  <c:v>4059</c:v>
                </c:pt>
                <c:pt idx="8">
                  <c:v>4059</c:v>
                </c:pt>
                <c:pt idx="9">
                  <c:v>4059</c:v>
                </c:pt>
                <c:pt idx="10">
                  <c:v>4059</c:v>
                </c:pt>
                <c:pt idx="11">
                  <c:v>4059</c:v>
                </c:pt>
              </c:numCache>
            </c:numRef>
          </c:val>
        </c:ser>
        <c:ser>
          <c:idx val="1"/>
          <c:order val="1"/>
          <c:tx>
            <c:strRef>
              <c:f>charts!$A$29</c:f>
              <c:strCache>
                <c:ptCount val="1"/>
                <c:pt idx="0">
                  <c:v>Tuition Sales</c:v>
                </c:pt>
              </c:strCache>
            </c:strRef>
          </c:tx>
          <c:invertIfNegative val="0"/>
          <c:cat>
            <c:strRef>
              <c:f>charts!$B$27:$M$27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charts!$B$29:$M$29</c:f>
              <c:numCache>
                <c:formatCode>General</c:formatCode>
                <c:ptCount val="12"/>
                <c:pt idx="0">
                  <c:v>308</c:v>
                </c:pt>
                <c:pt idx="1">
                  <c:v>308</c:v>
                </c:pt>
                <c:pt idx="2">
                  <c:v>308</c:v>
                </c:pt>
                <c:pt idx="3">
                  <c:v>308</c:v>
                </c:pt>
                <c:pt idx="4">
                  <c:v>308</c:v>
                </c:pt>
                <c:pt idx="5">
                  <c:v>308</c:v>
                </c:pt>
                <c:pt idx="6">
                  <c:v>308</c:v>
                </c:pt>
                <c:pt idx="7">
                  <c:v>308</c:v>
                </c:pt>
                <c:pt idx="8">
                  <c:v>308</c:v>
                </c:pt>
                <c:pt idx="9">
                  <c:v>308</c:v>
                </c:pt>
                <c:pt idx="10">
                  <c:v>308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charts!$A$30</c:f>
              <c:strCache>
                <c:ptCount val="1"/>
                <c:pt idx="0">
                  <c:v>Studio Work</c:v>
                </c:pt>
              </c:strCache>
            </c:strRef>
          </c:tx>
          <c:invertIfNegative val="0"/>
          <c:cat>
            <c:strRef>
              <c:f>charts!$B$27:$M$27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charts!$B$30:$M$30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</c:numCache>
            </c:numRef>
          </c:val>
        </c:ser>
        <c:ser>
          <c:idx val="3"/>
          <c:order val="3"/>
          <c:tx>
            <c:strRef>
              <c:f>charts!$A$31</c:f>
              <c:strCache>
                <c:ptCount val="1"/>
                <c:pt idx="0">
                  <c:v>MIP Sales</c:v>
                </c:pt>
              </c:strCache>
            </c:strRef>
          </c:tx>
          <c:invertIfNegative val="0"/>
          <c:cat>
            <c:strRef>
              <c:f>charts!$B$27:$M$27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charts!$B$31:$M$31</c:f>
              <c:numCache>
                <c:formatCode>General</c:formatCode>
                <c:ptCount val="12"/>
                <c:pt idx="0">
                  <c:v>803</c:v>
                </c:pt>
                <c:pt idx="1">
                  <c:v>803</c:v>
                </c:pt>
                <c:pt idx="2">
                  <c:v>803</c:v>
                </c:pt>
                <c:pt idx="3">
                  <c:v>803</c:v>
                </c:pt>
                <c:pt idx="4">
                  <c:v>803</c:v>
                </c:pt>
                <c:pt idx="5">
                  <c:v>803</c:v>
                </c:pt>
                <c:pt idx="6">
                  <c:v>803</c:v>
                </c:pt>
                <c:pt idx="7">
                  <c:v>803</c:v>
                </c:pt>
                <c:pt idx="8">
                  <c:v>803</c:v>
                </c:pt>
                <c:pt idx="9">
                  <c:v>803</c:v>
                </c:pt>
                <c:pt idx="10">
                  <c:v>803</c:v>
                </c:pt>
                <c:pt idx="11">
                  <c:v>803</c:v>
                </c:pt>
              </c:numCache>
            </c:numRef>
          </c:val>
        </c:ser>
        <c:ser>
          <c:idx val="4"/>
          <c:order val="4"/>
          <c:tx>
            <c:strRef>
              <c:f>charts!$A$32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charts!$B$27:$M$27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charts!$B$32:$M$32</c:f>
              <c:numCache>
                <c:formatCode>General</c:formatCode>
                <c:ptCount val="12"/>
                <c:pt idx="0">
                  <c:v>5170</c:v>
                </c:pt>
                <c:pt idx="1">
                  <c:v>5170</c:v>
                </c:pt>
                <c:pt idx="2">
                  <c:v>5170</c:v>
                </c:pt>
                <c:pt idx="3">
                  <c:v>5570</c:v>
                </c:pt>
                <c:pt idx="4">
                  <c:v>5570</c:v>
                </c:pt>
                <c:pt idx="5">
                  <c:v>5570</c:v>
                </c:pt>
                <c:pt idx="6">
                  <c:v>5770</c:v>
                </c:pt>
                <c:pt idx="7">
                  <c:v>5770</c:v>
                </c:pt>
                <c:pt idx="8">
                  <c:v>5770</c:v>
                </c:pt>
                <c:pt idx="9">
                  <c:v>5770</c:v>
                </c:pt>
                <c:pt idx="10">
                  <c:v>5770</c:v>
                </c:pt>
                <c:pt idx="11">
                  <c:v>5770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904960"/>
        <c:axId val="38906496"/>
        <c:axId val="0"/>
      </c:bar3DChart>
      <c:catAx>
        <c:axId val="3890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906496"/>
        <c:crosses val="autoZero"/>
        <c:auto val="1"/>
        <c:lblAlgn val="ctr"/>
        <c:lblOffset val="100"/>
        <c:noMultiLvlLbl val="0"/>
      </c:catAx>
      <c:valAx>
        <c:axId val="3890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90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charts!$B$59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strRef>
              <c:f>charts!$A$60:$A$63</c:f>
              <c:strCache>
                <c:ptCount val="4"/>
                <c:pt idx="0">
                  <c:v>Shop Sales</c:v>
                </c:pt>
                <c:pt idx="1">
                  <c:v>Tuition Sales</c:v>
                </c:pt>
                <c:pt idx="2">
                  <c:v>Studio Work</c:v>
                </c:pt>
                <c:pt idx="3">
                  <c:v>MIP Sales</c:v>
                </c:pt>
              </c:strCache>
            </c:strRef>
          </c:cat>
          <c:val>
            <c:numRef>
              <c:f>charts!$B$60:$B$63</c:f>
              <c:numCache>
                <c:formatCode>General</c:formatCode>
                <c:ptCount val="4"/>
                <c:pt idx="0">
                  <c:v>48708</c:v>
                </c:pt>
                <c:pt idx="1">
                  <c:v>3696</c:v>
                </c:pt>
                <c:pt idx="2">
                  <c:v>4000</c:v>
                </c:pt>
                <c:pt idx="3">
                  <c:v>9636</c:v>
                </c:pt>
              </c:numCache>
            </c:numRef>
          </c:val>
        </c:ser>
        <c:ser>
          <c:idx val="1"/>
          <c:order val="1"/>
          <c:tx>
            <c:strRef>
              <c:f>charts!$C$59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cat>
            <c:strRef>
              <c:f>charts!$A$60:$A$63</c:f>
              <c:strCache>
                <c:ptCount val="4"/>
                <c:pt idx="0">
                  <c:v>Shop Sales</c:v>
                </c:pt>
                <c:pt idx="1">
                  <c:v>Tuition Sales</c:v>
                </c:pt>
                <c:pt idx="2">
                  <c:v>Studio Work</c:v>
                </c:pt>
                <c:pt idx="3">
                  <c:v>MIP Sales</c:v>
                </c:pt>
              </c:strCache>
            </c:strRef>
          </c:cat>
          <c:val>
            <c:numRef>
              <c:f>charts!$C$60:$C$63</c:f>
              <c:numCache>
                <c:formatCode>General</c:formatCode>
                <c:ptCount val="4"/>
                <c:pt idx="0">
                  <c:v>53580</c:v>
                </c:pt>
                <c:pt idx="1">
                  <c:v>4068</c:v>
                </c:pt>
                <c:pt idx="2">
                  <c:v>4404</c:v>
                </c:pt>
                <c:pt idx="3">
                  <c:v>10596</c:v>
                </c:pt>
              </c:numCache>
            </c:numRef>
          </c:val>
        </c:ser>
        <c:ser>
          <c:idx val="2"/>
          <c:order val="2"/>
          <c:tx>
            <c:strRef>
              <c:f>charts!$D$59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cat>
            <c:strRef>
              <c:f>charts!$A$60:$A$63</c:f>
              <c:strCache>
                <c:ptCount val="4"/>
                <c:pt idx="0">
                  <c:v>Shop Sales</c:v>
                </c:pt>
                <c:pt idx="1">
                  <c:v>Tuition Sales</c:v>
                </c:pt>
                <c:pt idx="2">
                  <c:v>Studio Work</c:v>
                </c:pt>
                <c:pt idx="3">
                  <c:v>MIP Sales</c:v>
                </c:pt>
              </c:strCache>
            </c:strRef>
          </c:cat>
          <c:val>
            <c:numRef>
              <c:f>charts!$D$60:$D$63</c:f>
              <c:numCache>
                <c:formatCode>General</c:formatCode>
                <c:ptCount val="4"/>
                <c:pt idx="0">
                  <c:v>58932</c:v>
                </c:pt>
                <c:pt idx="1">
                  <c:v>4524</c:v>
                </c:pt>
                <c:pt idx="2">
                  <c:v>4836</c:v>
                </c:pt>
                <c:pt idx="3">
                  <c:v>11652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077760"/>
        <c:axId val="39079296"/>
        <c:axId val="0"/>
      </c:bar3DChart>
      <c:catAx>
        <c:axId val="3907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79296"/>
        <c:crosses val="autoZero"/>
        <c:auto val="1"/>
        <c:lblAlgn val="ctr"/>
        <c:lblOffset val="100"/>
        <c:noMultiLvlLbl val="0"/>
      </c:catAx>
      <c:valAx>
        <c:axId val="3907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77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charts!$A$60</c:f>
              <c:strCache>
                <c:ptCount val="1"/>
                <c:pt idx="0">
                  <c:v>Shop Sales</c:v>
                </c:pt>
              </c:strCache>
            </c:strRef>
          </c:tx>
          <c:invertIfNegative val="0"/>
          <c:cat>
            <c:strRef>
              <c:f>charts!$B$59:$D$59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charts!$B$60:$D$60</c:f>
              <c:numCache>
                <c:formatCode>General</c:formatCode>
                <c:ptCount val="3"/>
                <c:pt idx="0">
                  <c:v>48708</c:v>
                </c:pt>
                <c:pt idx="1">
                  <c:v>53580</c:v>
                </c:pt>
                <c:pt idx="2">
                  <c:v>58932</c:v>
                </c:pt>
              </c:numCache>
            </c:numRef>
          </c:val>
        </c:ser>
        <c:ser>
          <c:idx val="1"/>
          <c:order val="1"/>
          <c:tx>
            <c:strRef>
              <c:f>charts!$A$61</c:f>
              <c:strCache>
                <c:ptCount val="1"/>
                <c:pt idx="0">
                  <c:v>Tuition Sales</c:v>
                </c:pt>
              </c:strCache>
            </c:strRef>
          </c:tx>
          <c:invertIfNegative val="0"/>
          <c:cat>
            <c:strRef>
              <c:f>charts!$B$59:$D$59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charts!$B$61:$D$61</c:f>
              <c:numCache>
                <c:formatCode>General</c:formatCode>
                <c:ptCount val="3"/>
                <c:pt idx="0">
                  <c:v>3696</c:v>
                </c:pt>
                <c:pt idx="1">
                  <c:v>4068</c:v>
                </c:pt>
                <c:pt idx="2">
                  <c:v>4524</c:v>
                </c:pt>
              </c:numCache>
            </c:numRef>
          </c:val>
        </c:ser>
        <c:ser>
          <c:idx val="2"/>
          <c:order val="2"/>
          <c:tx>
            <c:strRef>
              <c:f>charts!$A$62</c:f>
              <c:strCache>
                <c:ptCount val="1"/>
                <c:pt idx="0">
                  <c:v>Studio Work</c:v>
                </c:pt>
              </c:strCache>
            </c:strRef>
          </c:tx>
          <c:invertIfNegative val="0"/>
          <c:cat>
            <c:strRef>
              <c:f>charts!$B$59:$D$59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charts!$B$62:$D$62</c:f>
              <c:numCache>
                <c:formatCode>General</c:formatCode>
                <c:ptCount val="3"/>
                <c:pt idx="0">
                  <c:v>4000</c:v>
                </c:pt>
                <c:pt idx="1">
                  <c:v>4404</c:v>
                </c:pt>
                <c:pt idx="2">
                  <c:v>4836</c:v>
                </c:pt>
              </c:numCache>
            </c:numRef>
          </c:val>
        </c:ser>
        <c:ser>
          <c:idx val="3"/>
          <c:order val="3"/>
          <c:tx>
            <c:strRef>
              <c:f>charts!$A$63</c:f>
              <c:strCache>
                <c:ptCount val="1"/>
                <c:pt idx="0">
                  <c:v>MIP Sales</c:v>
                </c:pt>
              </c:strCache>
            </c:strRef>
          </c:tx>
          <c:invertIfNegative val="0"/>
          <c:cat>
            <c:strRef>
              <c:f>charts!$B$59:$D$59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charts!$B$63:$D$63</c:f>
              <c:numCache>
                <c:formatCode>General</c:formatCode>
                <c:ptCount val="3"/>
                <c:pt idx="0">
                  <c:v>9636</c:v>
                </c:pt>
                <c:pt idx="1">
                  <c:v>10596</c:v>
                </c:pt>
                <c:pt idx="2">
                  <c:v>11652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098624"/>
        <c:axId val="39116800"/>
        <c:axId val="0"/>
      </c:bar3DChart>
      <c:catAx>
        <c:axId val="390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16800"/>
        <c:crosses val="autoZero"/>
        <c:auto val="1"/>
        <c:lblAlgn val="ctr"/>
        <c:lblOffset val="100"/>
        <c:noMultiLvlLbl val="0"/>
      </c:catAx>
      <c:valAx>
        <c:axId val="3911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98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447675</xdr:colOff>
      <xdr:row>48</xdr:row>
      <xdr:rowOff>80962</xdr:rowOff>
    </xdr:from>
    <xdr:to>
      <xdr:col>31</xdr:col>
      <xdr:colOff>114300</xdr:colOff>
      <xdr:row>65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380999</xdr:colOff>
      <xdr:row>26</xdr:row>
      <xdr:rowOff>109536</xdr:rowOff>
    </xdr:from>
    <xdr:to>
      <xdr:col>29</xdr:col>
      <xdr:colOff>581025</xdr:colOff>
      <xdr:row>50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104774</xdr:colOff>
      <xdr:row>33</xdr:row>
      <xdr:rowOff>100012</xdr:rowOff>
    </xdr:from>
    <xdr:to>
      <xdr:col>15</xdr:col>
      <xdr:colOff>85725</xdr:colOff>
      <xdr:row>55</xdr:row>
      <xdr:rowOff>28576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295275</xdr:colOff>
      <xdr:row>59</xdr:row>
      <xdr:rowOff>157162</xdr:rowOff>
    </xdr:from>
    <xdr:to>
      <xdr:col>14</xdr:col>
      <xdr:colOff>600075</xdr:colOff>
      <xdr:row>76</xdr:row>
      <xdr:rowOff>147637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419100</xdr:colOff>
      <xdr:row>58</xdr:row>
      <xdr:rowOff>147637</xdr:rowOff>
    </xdr:from>
    <xdr:to>
      <xdr:col>23</xdr:col>
      <xdr:colOff>114300</xdr:colOff>
      <xdr:row>75</xdr:row>
      <xdr:rowOff>138112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1"/>
    <pageSetUpPr fitToPage="1"/>
  </sheetPr>
  <dimension ref="B1:AD43"/>
  <sheetViews>
    <sheetView showGridLines="0" tabSelected="1" zoomScaleNormal="100" workbookViewId="0">
      <pane xSplit="2" ySplit="5" topLeftCell="C6" activePane="bottomRight" state="frozen"/>
      <selection activeCell="AE29" sqref="AE29"/>
      <selection pane="topRight" activeCell="AE29" sqref="AE29"/>
      <selection pane="bottomLeft" activeCell="AE29" sqref="AE29"/>
      <selection pane="bottomRight" activeCell="E45" sqref="E45"/>
    </sheetView>
  </sheetViews>
  <sheetFormatPr defaultRowHeight="12.75" x14ac:dyDescent="0.2"/>
  <cols>
    <col min="1" max="1" width="1.7109375" style="5" customWidth="1"/>
    <col min="2" max="2" width="22.42578125" style="4" customWidth="1"/>
    <col min="3" max="3" width="3.7109375" style="5" customWidth="1"/>
    <col min="4" max="4" width="9.28515625" style="5" customWidth="1"/>
    <col min="5" max="5" width="6.7109375" style="8" customWidth="1"/>
    <col min="6" max="6" width="9.28515625" style="5" customWidth="1"/>
    <col min="7" max="7" width="6.42578125" style="8" customWidth="1"/>
    <col min="8" max="8" width="9.28515625" style="5" customWidth="1"/>
    <col min="9" max="9" width="6.42578125" style="8" customWidth="1"/>
    <col min="10" max="10" width="9.28515625" style="5" customWidth="1"/>
    <col min="11" max="11" width="5.140625" style="8" customWidth="1"/>
    <col min="12" max="12" width="9.28515625" style="5" customWidth="1"/>
    <col min="13" max="13" width="5.140625" style="8" customWidth="1"/>
    <col min="14" max="14" width="9.28515625" style="5" customWidth="1"/>
    <col min="15" max="15" width="5.140625" style="8" customWidth="1"/>
    <col min="16" max="16" width="9.28515625" style="5" customWidth="1"/>
    <col min="17" max="17" width="5.140625" style="8" customWidth="1"/>
    <col min="18" max="18" width="9.28515625" style="5" customWidth="1"/>
    <col min="19" max="19" width="6.140625" style="8" customWidth="1"/>
    <col min="20" max="20" width="9.28515625" style="5" customWidth="1"/>
    <col min="21" max="21" width="5.140625" style="8" customWidth="1"/>
    <col min="22" max="22" width="9.28515625" style="5" customWidth="1"/>
    <col min="23" max="23" width="5.140625" style="8" customWidth="1"/>
    <col min="24" max="24" width="9.28515625" style="5" customWidth="1"/>
    <col min="25" max="25" width="7" style="8" customWidth="1"/>
    <col min="26" max="26" width="9.28515625" style="5" customWidth="1"/>
    <col min="27" max="27" width="5.140625" style="8" customWidth="1"/>
    <col min="28" max="28" width="9.28515625" style="5" customWidth="1"/>
    <col min="29" max="29" width="5.140625" style="8" customWidth="1"/>
    <col min="30" max="16384" width="9.140625" style="5"/>
  </cols>
  <sheetData>
    <row r="1" spans="2:30" ht="11.25" customHeight="1" x14ac:dyDescent="0.2"/>
    <row r="2" spans="2:30" s="1" customFormat="1" ht="27.75" customHeight="1" x14ac:dyDescent="0.35">
      <c r="B2" s="26" t="s">
        <v>34</v>
      </c>
      <c r="E2" s="6"/>
      <c r="G2" s="6"/>
      <c r="K2" s="12" t="s">
        <v>57</v>
      </c>
      <c r="M2" s="6"/>
      <c r="Q2" s="13" t="s">
        <v>11</v>
      </c>
      <c r="R2" s="65">
        <v>43466</v>
      </c>
      <c r="T2" s="1" t="s">
        <v>56</v>
      </c>
      <c r="U2" s="6"/>
      <c r="W2" s="6"/>
      <c r="Y2" s="6"/>
      <c r="AA2" s="6"/>
      <c r="AC2" s="6"/>
    </row>
    <row r="3" spans="2:30" s="1" customFormat="1" ht="4.5" customHeight="1" x14ac:dyDescent="0.2">
      <c r="E3" s="6"/>
      <c r="G3" s="6"/>
      <c r="I3" s="6"/>
      <c r="K3" s="6"/>
      <c r="M3" s="6"/>
      <c r="O3" s="6"/>
      <c r="Q3" s="6"/>
      <c r="S3" s="6"/>
      <c r="U3" s="6"/>
      <c r="W3" s="6"/>
      <c r="Y3" s="6"/>
      <c r="AA3" s="6"/>
      <c r="AC3" s="6"/>
    </row>
    <row r="4" spans="2:30" s="10" customFormat="1" ht="47.25" customHeight="1" x14ac:dyDescent="0.2">
      <c r="B4" s="9"/>
      <c r="C4" s="23" t="s">
        <v>3</v>
      </c>
      <c r="D4" s="22">
        <f>R2</f>
        <v>43466</v>
      </c>
      <c r="E4" s="24" t="s">
        <v>20</v>
      </c>
      <c r="F4" s="22">
        <f>DATE(YEAR(R2),MONTH(R2)+1,1)</f>
        <v>43497</v>
      </c>
      <c r="G4" s="23" t="s">
        <v>0</v>
      </c>
      <c r="H4" s="22">
        <f>DATE(YEAR(F4),MONTH(F4)+1,1)</f>
        <v>43525</v>
      </c>
      <c r="I4" s="23" t="s">
        <v>0</v>
      </c>
      <c r="J4" s="22">
        <f>DATE(YEAR(H4),MONTH(H4)+1,1)</f>
        <v>43556</v>
      </c>
      <c r="K4" s="23" t="s">
        <v>0</v>
      </c>
      <c r="L4" s="22">
        <f>DATE(YEAR(J4),MONTH(J4)+1,1)</f>
        <v>43586</v>
      </c>
      <c r="M4" s="23" t="s">
        <v>0</v>
      </c>
      <c r="N4" s="22">
        <f>DATE(YEAR(L4),MONTH(L4)+1,1)</f>
        <v>43617</v>
      </c>
      <c r="O4" s="23" t="s">
        <v>0</v>
      </c>
      <c r="P4" s="22">
        <f>DATE(YEAR(N4),MONTH(N4)+1,1)</f>
        <v>43647</v>
      </c>
      <c r="Q4" s="23" t="s">
        <v>0</v>
      </c>
      <c r="R4" s="22">
        <f>DATE(YEAR(P4),MONTH(P4)+1,1)</f>
        <v>43678</v>
      </c>
      <c r="S4" s="23" t="s">
        <v>0</v>
      </c>
      <c r="T4" s="22">
        <f>DATE(YEAR(R4),MONTH(R4)+1,1)</f>
        <v>43709</v>
      </c>
      <c r="U4" s="23" t="s">
        <v>0</v>
      </c>
      <c r="V4" s="22">
        <f>DATE(YEAR(T4),MONTH(T4)+1,1)</f>
        <v>43739</v>
      </c>
      <c r="W4" s="23" t="s">
        <v>0</v>
      </c>
      <c r="X4" s="22">
        <f>DATE(YEAR(V4),MONTH(V4)+1,1)</f>
        <v>43770</v>
      </c>
      <c r="Y4" s="23" t="s">
        <v>0</v>
      </c>
      <c r="Z4" s="22">
        <f>DATE(YEAR(X4),MONTH(X4)+1,1)</f>
        <v>43800</v>
      </c>
      <c r="AA4" s="24" t="s">
        <v>0</v>
      </c>
      <c r="AB4" s="23" t="s">
        <v>1</v>
      </c>
      <c r="AC4" s="24" t="s">
        <v>2</v>
      </c>
      <c r="AD4" s="25"/>
    </row>
    <row r="5" spans="2:30" s="27" customFormat="1" ht="15.95" customHeight="1" x14ac:dyDescent="0.2">
      <c r="B5" s="28" t="s">
        <v>14</v>
      </c>
      <c r="C5" s="38"/>
      <c r="D5" s="29"/>
      <c r="E5" s="30"/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0"/>
      <c r="R5" s="29"/>
      <c r="S5" s="30"/>
      <c r="T5" s="29"/>
      <c r="U5" s="30"/>
      <c r="V5" s="29"/>
      <c r="W5" s="30"/>
      <c r="X5" s="29"/>
      <c r="Y5" s="30"/>
      <c r="Z5" s="29"/>
      <c r="AA5" s="30"/>
      <c r="AB5" s="29"/>
      <c r="AC5" s="31"/>
    </row>
    <row r="6" spans="2:30" s="27" customFormat="1" ht="15.95" customHeight="1" x14ac:dyDescent="0.2">
      <c r="B6" s="41" t="s">
        <v>63</v>
      </c>
      <c r="C6" s="42"/>
      <c r="D6" s="43"/>
      <c r="E6" s="35">
        <f>IF($D$11=0,"-",(D6*100)/$D$11)</f>
        <v>0</v>
      </c>
      <c r="F6" s="43"/>
      <c r="G6" s="35">
        <f>IF(F$11=0,"-",(F6*100)/F$11)</f>
        <v>0</v>
      </c>
      <c r="H6" s="43"/>
      <c r="I6" s="35">
        <f>IF(H$11=0,"-",(H6*100)/H$11)</f>
        <v>0</v>
      </c>
      <c r="J6" s="43"/>
      <c r="K6" s="35">
        <f>IF(J$11=0,"-",(J6*100)/J$11)</f>
        <v>0</v>
      </c>
      <c r="L6" s="43"/>
      <c r="M6" s="35">
        <f>IF(L$11=0,"-",(L6*100)/L$11)</f>
        <v>0</v>
      </c>
      <c r="N6" s="43"/>
      <c r="O6" s="35">
        <f>IF(N$11=0,"-",(N6*100)/N$11)</f>
        <v>0</v>
      </c>
      <c r="P6" s="43"/>
      <c r="Q6" s="35">
        <f>IF(P$11=0,"-",(P6*100)/P$11)</f>
        <v>0</v>
      </c>
      <c r="R6" s="43"/>
      <c r="S6" s="35">
        <f>IF(R$11=0,"-",(R6*100)/R$11)</f>
        <v>0</v>
      </c>
      <c r="T6" s="43"/>
      <c r="U6" s="35">
        <f>IF(T$11=0,"-",(T6*100)/T$11)</f>
        <v>0</v>
      </c>
      <c r="V6" s="43"/>
      <c r="W6" s="35">
        <f>IF(V$11=0,"-",(V6*100)/V$11)</f>
        <v>0</v>
      </c>
      <c r="X6" s="43"/>
      <c r="Y6" s="35">
        <f>IF(X$11=0,"-",(X6*100)/X$11)</f>
        <v>0</v>
      </c>
      <c r="Z6" s="43"/>
      <c r="AA6" s="35">
        <f>IF(Z$11=0,"-",(Z6*100)/Z$11)</f>
        <v>0</v>
      </c>
      <c r="AB6" s="43">
        <f>SUM(D6,F6,H6,J6,L6,N6,P6,R6,T6,V6,X6,Z6)</f>
        <v>0</v>
      </c>
      <c r="AC6" s="45">
        <f>IF(AB$11=0,"-",(AB6*100)/AB$11)</f>
        <v>0</v>
      </c>
    </row>
    <row r="7" spans="2:30" s="27" customFormat="1" ht="15.95" customHeight="1" x14ac:dyDescent="0.2">
      <c r="B7" s="32" t="s">
        <v>64</v>
      </c>
      <c r="C7" s="33"/>
      <c r="D7" s="34"/>
      <c r="E7" s="35">
        <f>IF($D$11=0,"-",(D7*100)/$D$11)</f>
        <v>0</v>
      </c>
      <c r="F7" s="34"/>
      <c r="G7" s="35">
        <f>IF(F$11=0,"-",(F7*100)/F$11)</f>
        <v>0</v>
      </c>
      <c r="H7" s="34"/>
      <c r="I7" s="35">
        <f>IF(H$11=0,"-",(H7*100)/H$11)</f>
        <v>0</v>
      </c>
      <c r="J7" s="34"/>
      <c r="K7" s="35">
        <f>IF(J$11=0,"-",(J7*100)/J$11)</f>
        <v>0</v>
      </c>
      <c r="L7" s="34"/>
      <c r="M7" s="35">
        <f>IF(L$11=0,"-",(L7*100)/L$11)</f>
        <v>0</v>
      </c>
      <c r="N7" s="34"/>
      <c r="O7" s="35">
        <f>IF(N$11=0,"-",(N7*100)/N$11)</f>
        <v>0</v>
      </c>
      <c r="P7" s="34"/>
      <c r="Q7" s="35">
        <f>IF(P$11=0,"-",(P7*100)/P$11)</f>
        <v>0</v>
      </c>
      <c r="R7" s="34"/>
      <c r="S7" s="35">
        <f>IF(R$11=0,"-",(R7*100)/R$11)</f>
        <v>0</v>
      </c>
      <c r="T7" s="34"/>
      <c r="U7" s="35">
        <f>IF(T$11=0,"-",(T7*100)/T$11)</f>
        <v>0</v>
      </c>
      <c r="V7" s="34"/>
      <c r="W7" s="35">
        <f>IF(V$11=0,"-",(V7*100)/V$11)</f>
        <v>0</v>
      </c>
      <c r="X7" s="34"/>
      <c r="Y7" s="35">
        <f>IF(X$11=0,"-",(X7*100)/X$11)</f>
        <v>0</v>
      </c>
      <c r="Z7" s="34"/>
      <c r="AA7" s="35">
        <f>IF(Z$11=0,"-",(Z7*100)/Z$11)</f>
        <v>0</v>
      </c>
      <c r="AB7" s="43">
        <f t="shared" ref="AB7" si="0">SUM(D7,F7,H7,J7,L7,N7,P7,R7,T7,V7,X7,Z7)</f>
        <v>0</v>
      </c>
      <c r="AC7" s="45">
        <f>IF(AB$11=0,"-",(AB7*100)/AB$11)</f>
        <v>0</v>
      </c>
    </row>
    <row r="8" spans="2:30" s="27" customFormat="1" ht="15.95" customHeight="1" x14ac:dyDescent="0.2">
      <c r="B8" s="41" t="s">
        <v>26</v>
      </c>
      <c r="C8" s="42"/>
      <c r="D8" s="43">
        <v>800</v>
      </c>
      <c r="E8" s="35">
        <f t="shared" ref="E8:E10" si="1">IF($D$11=0,"-",(D8*100)/$D$11)</f>
        <v>100</v>
      </c>
      <c r="F8" s="43">
        <v>800</v>
      </c>
      <c r="G8" s="35">
        <f t="shared" ref="G8:G10" si="2">IF(F$11=0,"-",(F8*100)/F$11)</f>
        <v>100</v>
      </c>
      <c r="H8" s="43">
        <v>300</v>
      </c>
      <c r="I8" s="35">
        <f>IF(H$11=0,"-",(H8*100)/H$11)</f>
        <v>75</v>
      </c>
      <c r="J8" s="43">
        <v>300</v>
      </c>
      <c r="K8" s="35">
        <f t="shared" ref="K8:K10" si="3">IF(J$11=0,"-",(J8*100)/J$11)</f>
        <v>23.076923076923077</v>
      </c>
      <c r="L8" s="43">
        <v>400</v>
      </c>
      <c r="M8" s="35">
        <f t="shared" ref="M8:M10" si="4">IF(L$11=0,"-",(L8*100)/L$11)</f>
        <v>21.05263157894737</v>
      </c>
      <c r="N8" s="43">
        <v>400</v>
      </c>
      <c r="O8" s="35">
        <f t="shared" ref="O8:O10" si="5">IF(N$11=0,"-",(N8*100)/N$11)</f>
        <v>28.571428571428573</v>
      </c>
      <c r="P8" s="43">
        <v>400</v>
      </c>
      <c r="Q8" s="35">
        <f t="shared" ref="Q8:Q10" si="6">IF(P$11=0,"-",(P8*100)/P$11)</f>
        <v>34.782608695652172</v>
      </c>
      <c r="R8" s="43">
        <v>400</v>
      </c>
      <c r="S8" s="35">
        <f t="shared" ref="S8:S10" si="7">IF(R$11=0,"-",(R8*100)/R$11)</f>
        <v>34.782608695652172</v>
      </c>
      <c r="T8" s="43">
        <v>400</v>
      </c>
      <c r="U8" s="35">
        <f t="shared" ref="U8:U10" si="8">IF(T$11=0,"-",(T8*100)/T$11)</f>
        <v>32</v>
      </c>
      <c r="V8" s="43">
        <v>400</v>
      </c>
      <c r="W8" s="35">
        <f t="shared" ref="W8:W10" si="9">IF(V$11=0,"-",(V8*100)/V$11)</f>
        <v>27.586206896551722</v>
      </c>
      <c r="X8" s="43">
        <v>500</v>
      </c>
      <c r="Y8" s="35">
        <f t="shared" ref="Y8:Y10" si="10">IF(X$11=0,"-",(X8*100)/X$11)</f>
        <v>19.607843137254903</v>
      </c>
      <c r="Z8" s="43">
        <v>200</v>
      </c>
      <c r="AA8" s="35">
        <f t="shared" ref="AA8:AA10" si="11">IF(Z$11=0,"-",(Z8*100)/Z$11)</f>
        <v>6.1538461538461542</v>
      </c>
      <c r="AB8" s="43">
        <f>SUM(D8,F8,H8,J8,L8,N8,P8,R8,T8,V8,X8,Z8)</f>
        <v>5300</v>
      </c>
      <c r="AC8" s="45">
        <f>IF(AB$11=0,"-",(AB8*100)/AB$11)</f>
        <v>30.459770114942529</v>
      </c>
    </row>
    <row r="9" spans="2:30" s="27" customFormat="1" ht="15.95" customHeight="1" x14ac:dyDescent="0.2">
      <c r="B9" s="32" t="s">
        <v>58</v>
      </c>
      <c r="C9" s="33"/>
      <c r="D9" s="34">
        <v>0</v>
      </c>
      <c r="E9" s="35">
        <f t="shared" si="1"/>
        <v>0</v>
      </c>
      <c r="F9" s="34">
        <v>0</v>
      </c>
      <c r="G9" s="35">
        <f t="shared" si="2"/>
        <v>0</v>
      </c>
      <c r="H9" s="34">
        <v>0</v>
      </c>
      <c r="I9" s="35">
        <f>IF(H$11=0,"-",(H9*100)/H$11)</f>
        <v>0</v>
      </c>
      <c r="J9" s="34">
        <v>0</v>
      </c>
      <c r="K9" s="35">
        <f t="shared" si="3"/>
        <v>0</v>
      </c>
      <c r="L9" s="34">
        <v>0</v>
      </c>
      <c r="M9" s="35">
        <f t="shared" si="4"/>
        <v>0</v>
      </c>
      <c r="N9" s="34">
        <v>0</v>
      </c>
      <c r="O9" s="35">
        <f>N90</f>
        <v>0</v>
      </c>
      <c r="P9" s="34">
        <v>50</v>
      </c>
      <c r="Q9" s="35">
        <f t="shared" si="6"/>
        <v>4.3478260869565215</v>
      </c>
      <c r="R9" s="34">
        <v>50</v>
      </c>
      <c r="S9" s="35">
        <f t="shared" si="7"/>
        <v>4.3478260869565215</v>
      </c>
      <c r="T9" s="34">
        <v>50</v>
      </c>
      <c r="U9" s="35">
        <f t="shared" si="8"/>
        <v>4</v>
      </c>
      <c r="V9" s="34">
        <v>50</v>
      </c>
      <c r="W9" s="35">
        <f t="shared" si="9"/>
        <v>3.4482758620689653</v>
      </c>
      <c r="X9" s="34">
        <v>50</v>
      </c>
      <c r="Y9" s="35">
        <f t="shared" si="10"/>
        <v>1.9607843137254901</v>
      </c>
      <c r="Z9" s="34">
        <v>50</v>
      </c>
      <c r="AA9" s="35">
        <f t="shared" si="11"/>
        <v>1.5384615384615385</v>
      </c>
      <c r="AB9" s="43">
        <f>SUM(D9,F9,H9,J9,L9,N9,P9,R9,T9,V9,X9,Z9)</f>
        <v>300</v>
      </c>
      <c r="AC9" s="45">
        <f>IF(AB$11=0,"-",(AB9*100)/AB$11)</f>
        <v>1.7241379310344827</v>
      </c>
    </row>
    <row r="10" spans="2:30" s="27" customFormat="1" ht="15.95" customHeight="1" x14ac:dyDescent="0.2">
      <c r="B10" s="41" t="s">
        <v>51</v>
      </c>
      <c r="C10" s="42"/>
      <c r="D10" s="43">
        <v>0</v>
      </c>
      <c r="E10" s="35">
        <f t="shared" si="1"/>
        <v>0</v>
      </c>
      <c r="F10" s="43">
        <v>0</v>
      </c>
      <c r="G10" s="35">
        <f t="shared" si="2"/>
        <v>0</v>
      </c>
      <c r="H10" s="43">
        <v>100</v>
      </c>
      <c r="I10" s="35">
        <f>IF(H$11=0,"-",(H10*100)/H$11)</f>
        <v>25</v>
      </c>
      <c r="J10" s="43">
        <v>1000</v>
      </c>
      <c r="K10" s="35">
        <f t="shared" si="3"/>
        <v>76.92307692307692</v>
      </c>
      <c r="L10" s="43">
        <v>1500</v>
      </c>
      <c r="M10" s="35">
        <f t="shared" si="4"/>
        <v>78.94736842105263</v>
      </c>
      <c r="N10" s="43">
        <v>1000</v>
      </c>
      <c r="O10" s="35">
        <f t="shared" si="5"/>
        <v>71.428571428571431</v>
      </c>
      <c r="P10" s="43">
        <v>700</v>
      </c>
      <c r="Q10" s="35">
        <f t="shared" si="6"/>
        <v>60.869565217391305</v>
      </c>
      <c r="R10" s="43">
        <v>700</v>
      </c>
      <c r="S10" s="35">
        <f t="shared" si="7"/>
        <v>60.869565217391305</v>
      </c>
      <c r="T10" s="43">
        <v>800</v>
      </c>
      <c r="U10" s="35">
        <f t="shared" si="8"/>
        <v>64</v>
      </c>
      <c r="V10" s="43">
        <v>1000</v>
      </c>
      <c r="W10" s="35">
        <f t="shared" si="9"/>
        <v>68.965517241379317</v>
      </c>
      <c r="X10" s="43">
        <v>2000</v>
      </c>
      <c r="Y10" s="35">
        <f t="shared" si="10"/>
        <v>78.431372549019613</v>
      </c>
      <c r="Z10" s="43">
        <v>3000</v>
      </c>
      <c r="AA10" s="35">
        <f t="shared" si="11"/>
        <v>92.307692307692307</v>
      </c>
      <c r="AB10" s="43">
        <f>SUM(D10,F10,H10,J10,L10,N10,P10,R10,T10,V10,X10,Z10)</f>
        <v>11800</v>
      </c>
      <c r="AC10" s="45">
        <f>IF(AB$11=0,"-",(AB10*100)/AB$11)</f>
        <v>67.816091954022994</v>
      </c>
      <c r="AD10" s="64"/>
    </row>
    <row r="11" spans="2:30" s="27" customFormat="1" ht="15.95" customHeight="1" x14ac:dyDescent="0.2">
      <c r="B11" s="36" t="s">
        <v>15</v>
      </c>
      <c r="C11" s="33">
        <v>3</v>
      </c>
      <c r="D11" s="60">
        <f t="shared" ref="D11:AC11" si="12">SUM(D6:D10)</f>
        <v>800</v>
      </c>
      <c r="E11" s="35">
        <f t="shared" si="12"/>
        <v>100</v>
      </c>
      <c r="F11" s="60">
        <f t="shared" si="12"/>
        <v>800</v>
      </c>
      <c r="G11" s="35">
        <f t="shared" si="12"/>
        <v>100</v>
      </c>
      <c r="H11" s="60">
        <f t="shared" si="12"/>
        <v>400</v>
      </c>
      <c r="I11" s="35">
        <f t="shared" si="12"/>
        <v>100</v>
      </c>
      <c r="J11" s="60">
        <f>SUM(J6:J10)</f>
        <v>1300</v>
      </c>
      <c r="K11" s="35">
        <f t="shared" si="12"/>
        <v>100</v>
      </c>
      <c r="L11" s="60">
        <f t="shared" si="12"/>
        <v>1900</v>
      </c>
      <c r="M11" s="35">
        <f t="shared" si="12"/>
        <v>100</v>
      </c>
      <c r="N11" s="60">
        <f t="shared" si="12"/>
        <v>1400</v>
      </c>
      <c r="O11" s="35">
        <f t="shared" si="12"/>
        <v>100</v>
      </c>
      <c r="P11" s="60">
        <f t="shared" si="12"/>
        <v>1150</v>
      </c>
      <c r="Q11" s="35">
        <f t="shared" si="12"/>
        <v>100</v>
      </c>
      <c r="R11" s="60">
        <f>SUM(R6:R10)</f>
        <v>1150</v>
      </c>
      <c r="S11" s="35">
        <f t="shared" si="12"/>
        <v>100</v>
      </c>
      <c r="T11" s="60">
        <f>SUM(T6:T10)</f>
        <v>1250</v>
      </c>
      <c r="U11" s="35">
        <f t="shared" si="12"/>
        <v>100</v>
      </c>
      <c r="V11" s="60">
        <f>SUM(V6:V10)</f>
        <v>1450</v>
      </c>
      <c r="W11" s="35">
        <f t="shared" si="12"/>
        <v>100</v>
      </c>
      <c r="X11" s="60">
        <f>SUM(X6:X10)</f>
        <v>2550</v>
      </c>
      <c r="Y11" s="35">
        <f t="shared" si="12"/>
        <v>100</v>
      </c>
      <c r="Z11" s="60">
        <f t="shared" si="12"/>
        <v>3250</v>
      </c>
      <c r="AA11" s="35">
        <f t="shared" si="12"/>
        <v>100</v>
      </c>
      <c r="AB11" s="37">
        <f t="shared" si="12"/>
        <v>17400</v>
      </c>
      <c r="AC11" s="45">
        <f t="shared" si="12"/>
        <v>100</v>
      </c>
    </row>
    <row r="12" spans="2:30" s="11" customFormat="1" ht="8.1" customHeight="1" x14ac:dyDescent="0.2">
      <c r="B12" s="19"/>
      <c r="C12" s="14"/>
      <c r="D12" s="61"/>
      <c r="E12" s="15"/>
      <c r="F12" s="14"/>
      <c r="G12" s="15"/>
      <c r="H12" s="14"/>
      <c r="I12" s="15"/>
      <c r="J12" s="14"/>
      <c r="K12" s="15"/>
      <c r="L12" s="14"/>
      <c r="M12" s="15"/>
      <c r="N12" s="14"/>
      <c r="O12" s="15"/>
      <c r="P12" s="14"/>
      <c r="Q12" s="15"/>
      <c r="R12" s="14"/>
      <c r="S12" s="15"/>
      <c r="T12" s="14"/>
      <c r="U12" s="15"/>
      <c r="V12" s="14"/>
      <c r="W12" s="15"/>
      <c r="X12" s="14"/>
      <c r="Y12" s="15"/>
      <c r="Z12" s="14"/>
      <c r="AA12" s="15"/>
      <c r="AB12" s="14"/>
      <c r="AC12" s="46"/>
    </row>
    <row r="13" spans="2:30" s="27" customFormat="1" ht="15.95" customHeight="1" x14ac:dyDescent="0.2">
      <c r="B13" s="28" t="s">
        <v>16</v>
      </c>
      <c r="C13" s="38"/>
      <c r="D13" s="62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  <c r="V13" s="38"/>
      <c r="W13" s="39"/>
      <c r="X13" s="38"/>
      <c r="Y13" s="39"/>
      <c r="Z13" s="38"/>
      <c r="AA13" s="39"/>
      <c r="AB13" s="38"/>
      <c r="AC13" s="47"/>
    </row>
    <row r="14" spans="2:30" s="27" customFormat="1" ht="15.95" customHeight="1" x14ac:dyDescent="0.2">
      <c r="B14" s="41" t="s">
        <v>61</v>
      </c>
      <c r="C14" s="42"/>
      <c r="D14" s="43">
        <v>300</v>
      </c>
      <c r="E14" s="35" t="str">
        <f t="shared" ref="E14:E19" si="13">IF(D6=0,"-",(D14*100)/D6)</f>
        <v>-</v>
      </c>
      <c r="F14" s="43">
        <v>100</v>
      </c>
      <c r="G14" s="35" t="str">
        <f t="shared" ref="G14:G19" si="14">IF(F6=0,"-",(F14*100)/F6)</f>
        <v>-</v>
      </c>
      <c r="H14" s="43">
        <v>100</v>
      </c>
      <c r="I14" s="35" t="str">
        <f t="shared" ref="I14:I17" si="15">IF(H6=0,"-",(H14*100)/H6)</f>
        <v>-</v>
      </c>
      <c r="J14" s="43">
        <v>100</v>
      </c>
      <c r="K14" s="35" t="str">
        <f t="shared" ref="K14:K19" si="16">IF(J6=0,"-",(J14*100)/J6)</f>
        <v>-</v>
      </c>
      <c r="L14" s="43">
        <v>100</v>
      </c>
      <c r="M14" s="35" t="str">
        <f t="shared" ref="M14:M19" si="17">IF(L6=0,"-",(L14*100)/L6)</f>
        <v>-</v>
      </c>
      <c r="N14" s="43">
        <v>100</v>
      </c>
      <c r="O14" s="35" t="str">
        <f t="shared" ref="O14:O19" si="18">IF(N6=0,"-",(N14*100)/N6)</f>
        <v>-</v>
      </c>
      <c r="P14" s="43">
        <v>100</v>
      </c>
      <c r="Q14" s="35" t="str">
        <f t="shared" ref="Q14:Q19" si="19">IF(P6=0,"-",(P14*100)/P6)</f>
        <v>-</v>
      </c>
      <c r="R14" s="43">
        <v>100</v>
      </c>
      <c r="S14" s="35" t="str">
        <f t="shared" ref="S14:S19" si="20">IF(R6=0,"-",(R14*100)/R6)</f>
        <v>-</v>
      </c>
      <c r="T14" s="43">
        <v>300</v>
      </c>
      <c r="U14" s="35" t="str">
        <f t="shared" ref="U14:U19" si="21">IF(T6=0,"-",(T14*100)/T6)</f>
        <v>-</v>
      </c>
      <c r="V14" s="43">
        <v>500</v>
      </c>
      <c r="W14" s="35" t="str">
        <f t="shared" ref="W14:W19" si="22">IF(V6=0,"-",(V14*100)/V6)</f>
        <v>-</v>
      </c>
      <c r="X14" s="43">
        <v>600</v>
      </c>
      <c r="Y14" s="35" t="str">
        <f t="shared" ref="Y14:Y19" si="23">IF(X6=0,"-",(X14*100)/X6)</f>
        <v>-</v>
      </c>
      <c r="Z14" s="43">
        <v>200</v>
      </c>
      <c r="AA14" s="35" t="str">
        <f t="shared" ref="AA14:AA19" si="24">IF(Z6=0,"-",(Z14*100)/Z6)</f>
        <v>-</v>
      </c>
      <c r="AB14" s="43">
        <f>SUM(D14,F14,H14,J14,L14,N14,P14,R14,T14,V14,X14,Z14)</f>
        <v>2600</v>
      </c>
      <c r="AC14" s="45" t="str">
        <f t="shared" ref="AC14:AC19" si="25">IF(AB6=0,"-",(AB14*100)/AB6)</f>
        <v>-</v>
      </c>
    </row>
    <row r="15" spans="2:30" s="27" customFormat="1" ht="15.95" customHeight="1" x14ac:dyDescent="0.2">
      <c r="B15" s="32" t="s">
        <v>62</v>
      </c>
      <c r="C15" s="33"/>
      <c r="D15" s="34">
        <v>50</v>
      </c>
      <c r="E15" s="35" t="str">
        <f t="shared" si="13"/>
        <v>-</v>
      </c>
      <c r="F15" s="34"/>
      <c r="G15" s="35" t="str">
        <f t="shared" si="14"/>
        <v>-</v>
      </c>
      <c r="H15" s="34"/>
      <c r="I15" s="35" t="str">
        <f t="shared" si="15"/>
        <v>-</v>
      </c>
      <c r="J15" s="34"/>
      <c r="K15" s="35" t="str">
        <f t="shared" si="16"/>
        <v>-</v>
      </c>
      <c r="L15" s="34">
        <v>70</v>
      </c>
      <c r="M15" s="35" t="str">
        <f t="shared" si="17"/>
        <v>-</v>
      </c>
      <c r="N15" s="34"/>
      <c r="O15" s="35" t="str">
        <f t="shared" si="18"/>
        <v>-</v>
      </c>
      <c r="P15" s="34">
        <v>0</v>
      </c>
      <c r="Q15" s="35" t="str">
        <f t="shared" si="19"/>
        <v>-</v>
      </c>
      <c r="R15" s="34">
        <v>70</v>
      </c>
      <c r="S15" s="35" t="str">
        <f t="shared" si="20"/>
        <v>-</v>
      </c>
      <c r="T15" s="34">
        <v>0</v>
      </c>
      <c r="U15" s="35" t="str">
        <f t="shared" si="21"/>
        <v>-</v>
      </c>
      <c r="V15" s="34">
        <v>150</v>
      </c>
      <c r="W15" s="35" t="str">
        <f t="shared" si="22"/>
        <v>-</v>
      </c>
      <c r="X15" s="34">
        <v>0</v>
      </c>
      <c r="Y15" s="35" t="str">
        <f t="shared" si="23"/>
        <v>-</v>
      </c>
      <c r="Z15" s="34">
        <v>0</v>
      </c>
      <c r="AA15" s="35" t="str">
        <f t="shared" si="24"/>
        <v>-</v>
      </c>
      <c r="AB15" s="43">
        <f t="shared" ref="AB15:AB18" si="26">SUM(D15,F15,H15,J15,L15,N15,P15,R15,T15,V15,X15,Z15)</f>
        <v>340</v>
      </c>
      <c r="AC15" s="45" t="str">
        <f t="shared" si="25"/>
        <v>-</v>
      </c>
    </row>
    <row r="16" spans="2:30" s="27" customFormat="1" ht="15.95" customHeight="1" x14ac:dyDescent="0.2">
      <c r="B16" s="41" t="s">
        <v>49</v>
      </c>
      <c r="C16" s="42"/>
      <c r="D16" s="43">
        <v>0</v>
      </c>
      <c r="E16" s="35">
        <f t="shared" si="13"/>
        <v>0</v>
      </c>
      <c r="F16" s="43">
        <v>0</v>
      </c>
      <c r="G16" s="35">
        <f t="shared" si="14"/>
        <v>0</v>
      </c>
      <c r="H16" s="43">
        <v>0</v>
      </c>
      <c r="I16" s="35">
        <f t="shared" si="15"/>
        <v>0</v>
      </c>
      <c r="J16" s="43">
        <v>0</v>
      </c>
      <c r="K16" s="35">
        <f t="shared" si="16"/>
        <v>0</v>
      </c>
      <c r="L16" s="43">
        <v>0</v>
      </c>
      <c r="M16" s="35">
        <f t="shared" si="17"/>
        <v>0</v>
      </c>
      <c r="N16" s="43">
        <v>0</v>
      </c>
      <c r="O16" s="35">
        <f t="shared" si="18"/>
        <v>0</v>
      </c>
      <c r="P16" s="43">
        <v>0</v>
      </c>
      <c r="Q16" s="35">
        <f t="shared" si="19"/>
        <v>0</v>
      </c>
      <c r="R16" s="43">
        <v>0</v>
      </c>
      <c r="S16" s="35">
        <f t="shared" si="20"/>
        <v>0</v>
      </c>
      <c r="T16" s="43">
        <v>0</v>
      </c>
      <c r="U16" s="35">
        <f t="shared" si="21"/>
        <v>0</v>
      </c>
      <c r="V16" s="43">
        <v>0</v>
      </c>
      <c r="W16" s="35">
        <f t="shared" si="22"/>
        <v>0</v>
      </c>
      <c r="X16" s="43">
        <v>0</v>
      </c>
      <c r="Y16" s="35">
        <f t="shared" si="23"/>
        <v>0</v>
      </c>
      <c r="Z16" s="43">
        <v>0</v>
      </c>
      <c r="AA16" s="35">
        <f t="shared" si="24"/>
        <v>0</v>
      </c>
      <c r="AB16" s="43">
        <f t="shared" si="26"/>
        <v>0</v>
      </c>
      <c r="AC16" s="45">
        <f t="shared" si="25"/>
        <v>0</v>
      </c>
    </row>
    <row r="17" spans="2:29" s="27" customFormat="1" ht="15.95" customHeight="1" x14ac:dyDescent="0.2">
      <c r="B17" s="32"/>
      <c r="C17" s="33"/>
      <c r="D17" s="34"/>
      <c r="E17" s="35" t="str">
        <f t="shared" si="13"/>
        <v>-</v>
      </c>
      <c r="F17" s="34"/>
      <c r="G17" s="35" t="str">
        <f t="shared" si="14"/>
        <v>-</v>
      </c>
      <c r="H17" s="34"/>
      <c r="I17" s="35" t="str">
        <f t="shared" si="15"/>
        <v>-</v>
      </c>
      <c r="J17" s="34"/>
      <c r="K17" s="35" t="str">
        <f t="shared" si="16"/>
        <v>-</v>
      </c>
      <c r="L17" s="34"/>
      <c r="M17" s="35" t="str">
        <f t="shared" si="17"/>
        <v>-</v>
      </c>
      <c r="N17" s="40"/>
      <c r="O17" s="35" t="str">
        <f t="shared" si="18"/>
        <v>-</v>
      </c>
      <c r="P17" s="34"/>
      <c r="Q17" s="35">
        <f t="shared" si="19"/>
        <v>0</v>
      </c>
      <c r="R17" s="34"/>
      <c r="S17" s="35">
        <f t="shared" si="20"/>
        <v>0</v>
      </c>
      <c r="T17" s="34"/>
      <c r="U17" s="35">
        <f t="shared" si="21"/>
        <v>0</v>
      </c>
      <c r="V17" s="34"/>
      <c r="W17" s="35">
        <f t="shared" si="22"/>
        <v>0</v>
      </c>
      <c r="X17" s="34"/>
      <c r="Y17" s="35">
        <f t="shared" si="23"/>
        <v>0</v>
      </c>
      <c r="Z17" s="34"/>
      <c r="AA17" s="35">
        <f t="shared" si="24"/>
        <v>0</v>
      </c>
      <c r="AB17" s="43">
        <f t="shared" si="26"/>
        <v>0</v>
      </c>
      <c r="AC17" s="45">
        <f t="shared" si="25"/>
        <v>0</v>
      </c>
    </row>
    <row r="18" spans="2:29" s="27" customFormat="1" ht="15.95" customHeight="1" x14ac:dyDescent="0.2">
      <c r="B18" s="41"/>
      <c r="C18" s="42"/>
      <c r="D18" s="43"/>
      <c r="E18" s="35" t="str">
        <f t="shared" si="13"/>
        <v>-</v>
      </c>
      <c r="F18" s="43"/>
      <c r="G18" s="35" t="str">
        <f t="shared" si="14"/>
        <v>-</v>
      </c>
      <c r="H18" s="43"/>
      <c r="I18" s="35">
        <f>IF(H10=0,"-",(H18*100)/H10)</f>
        <v>0</v>
      </c>
      <c r="J18" s="43"/>
      <c r="K18" s="35">
        <f t="shared" si="16"/>
        <v>0</v>
      </c>
      <c r="L18" s="43"/>
      <c r="M18" s="35">
        <f t="shared" si="17"/>
        <v>0</v>
      </c>
      <c r="N18" s="43"/>
      <c r="O18" s="35">
        <f t="shared" si="18"/>
        <v>0</v>
      </c>
      <c r="P18" s="43"/>
      <c r="Q18" s="35">
        <f t="shared" si="19"/>
        <v>0</v>
      </c>
      <c r="R18" s="43"/>
      <c r="S18" s="35">
        <f t="shared" si="20"/>
        <v>0</v>
      </c>
      <c r="T18" s="43"/>
      <c r="U18" s="35">
        <f t="shared" si="21"/>
        <v>0</v>
      </c>
      <c r="V18" s="43"/>
      <c r="W18" s="35">
        <f t="shared" si="22"/>
        <v>0</v>
      </c>
      <c r="X18" s="43"/>
      <c r="Y18" s="35">
        <f t="shared" si="23"/>
        <v>0</v>
      </c>
      <c r="Z18" s="43"/>
      <c r="AA18" s="35">
        <f t="shared" si="24"/>
        <v>0</v>
      </c>
      <c r="AB18" s="43">
        <f t="shared" si="26"/>
        <v>0</v>
      </c>
      <c r="AC18" s="45">
        <f t="shared" si="25"/>
        <v>0</v>
      </c>
    </row>
    <row r="19" spans="2:29" s="27" customFormat="1" ht="15.95" customHeight="1" x14ac:dyDescent="0.2">
      <c r="B19" s="36" t="s">
        <v>17</v>
      </c>
      <c r="C19" s="33"/>
      <c r="D19" s="37">
        <f>SUM(D14:D18)</f>
        <v>350</v>
      </c>
      <c r="E19" s="35">
        <f t="shared" si="13"/>
        <v>43.75</v>
      </c>
      <c r="F19" s="37">
        <f>SUM(F14:F18)</f>
        <v>100</v>
      </c>
      <c r="G19" s="35">
        <f t="shared" si="14"/>
        <v>12.5</v>
      </c>
      <c r="H19" s="37">
        <f>SUM(H14:H18)</f>
        <v>100</v>
      </c>
      <c r="I19" s="35">
        <f>IF(H11=0,"-",(H19*100)/H11)</f>
        <v>25</v>
      </c>
      <c r="J19" s="37">
        <f>SUM(J14:J18)</f>
        <v>100</v>
      </c>
      <c r="K19" s="35">
        <f t="shared" si="16"/>
        <v>7.6923076923076925</v>
      </c>
      <c r="L19" s="37">
        <f>SUM(L14:L18)</f>
        <v>170</v>
      </c>
      <c r="M19" s="35">
        <f t="shared" si="17"/>
        <v>8.9473684210526319</v>
      </c>
      <c r="N19" s="37">
        <f>SUM(N14:N18)</f>
        <v>100</v>
      </c>
      <c r="O19" s="35">
        <f t="shared" si="18"/>
        <v>7.1428571428571432</v>
      </c>
      <c r="P19" s="37">
        <f>SUM(P14:P18)</f>
        <v>100</v>
      </c>
      <c r="Q19" s="35">
        <f t="shared" si="19"/>
        <v>8.695652173913043</v>
      </c>
      <c r="R19" s="37">
        <f>SUM(R14:R18)</f>
        <v>170</v>
      </c>
      <c r="S19" s="35">
        <f t="shared" si="20"/>
        <v>14.782608695652174</v>
      </c>
      <c r="T19" s="37">
        <f>SUM(T14:T18)</f>
        <v>300</v>
      </c>
      <c r="U19" s="35">
        <f t="shared" si="21"/>
        <v>24</v>
      </c>
      <c r="V19" s="37">
        <f>SUM(V14:V18)</f>
        <v>650</v>
      </c>
      <c r="W19" s="35">
        <f t="shared" si="22"/>
        <v>44.827586206896555</v>
      </c>
      <c r="X19" s="37">
        <f>SUM(X14:X18)</f>
        <v>600</v>
      </c>
      <c r="Y19" s="35">
        <f t="shared" si="23"/>
        <v>23.529411764705884</v>
      </c>
      <c r="Z19" s="37">
        <f>SUM(Z14:Z18)</f>
        <v>200</v>
      </c>
      <c r="AA19" s="35">
        <f t="shared" si="24"/>
        <v>6.1538461538461542</v>
      </c>
      <c r="AB19" s="37">
        <f>SUM(AB14:AB18)</f>
        <v>2940</v>
      </c>
      <c r="AC19" s="45">
        <f t="shared" si="25"/>
        <v>16.896551724137932</v>
      </c>
    </row>
    <row r="20" spans="2:29" s="11" customFormat="1" ht="8.25" customHeight="1" x14ac:dyDescent="0.2">
      <c r="B20" s="16"/>
      <c r="C20" s="17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  <c r="AA20" s="18"/>
      <c r="AB20" s="17"/>
      <c r="AC20" s="48"/>
    </row>
    <row r="21" spans="2:29" s="27" customFormat="1" ht="15.95" customHeight="1" x14ac:dyDescent="0.2">
      <c r="B21" s="44" t="s">
        <v>18</v>
      </c>
      <c r="C21" s="42"/>
      <c r="D21" s="37">
        <f>D11-D19</f>
        <v>450</v>
      </c>
      <c r="E21" s="35">
        <f>IF(D11=0,"-",(D21*100)/D11)</f>
        <v>56.25</v>
      </c>
      <c r="F21" s="37">
        <f>F11-F19</f>
        <v>700</v>
      </c>
      <c r="G21" s="35">
        <f>IF(F11=0,"-",(F21*100)/F11)</f>
        <v>87.5</v>
      </c>
      <c r="H21" s="37">
        <f>H11-H19</f>
        <v>300</v>
      </c>
      <c r="I21" s="35">
        <f>IF(H11=0,"-",(H21*100)/H11)</f>
        <v>75</v>
      </c>
      <c r="J21" s="37">
        <f>J11-J19</f>
        <v>1200</v>
      </c>
      <c r="K21" s="35">
        <f>IF(J11=0,"-",(J21*100)/J11)</f>
        <v>92.307692307692307</v>
      </c>
      <c r="L21" s="37">
        <f>L11-L19</f>
        <v>1730</v>
      </c>
      <c r="M21" s="35">
        <f>IF(L11=0,"-",(L21*100)/L11)</f>
        <v>91.05263157894737</v>
      </c>
      <c r="N21" s="37">
        <f>N11-N19</f>
        <v>1300</v>
      </c>
      <c r="O21" s="35">
        <f>IF(N11=0,"-",(N21*100)/N11)</f>
        <v>92.857142857142861</v>
      </c>
      <c r="P21" s="37">
        <f>P11-P19</f>
        <v>1050</v>
      </c>
      <c r="Q21" s="35">
        <f>IF(P11=0,"-",(P21*100)/P11)</f>
        <v>91.304347826086953</v>
      </c>
      <c r="R21" s="37">
        <f>R11-R19</f>
        <v>980</v>
      </c>
      <c r="S21" s="35">
        <f>IF(R11=0,"-",(R21*100)/R11)</f>
        <v>85.217391304347828</v>
      </c>
      <c r="T21" s="37">
        <f>T11-T19</f>
        <v>950</v>
      </c>
      <c r="U21" s="35">
        <f>IF(T11=0,"-",(T21*100)/T11)</f>
        <v>76</v>
      </c>
      <c r="V21" s="37">
        <f>V11-V19</f>
        <v>800</v>
      </c>
      <c r="W21" s="35">
        <f>IF(V11=0,"-",(V21*100)/V11)</f>
        <v>55.172413793103445</v>
      </c>
      <c r="X21" s="37">
        <f>X11-X19</f>
        <v>1950</v>
      </c>
      <c r="Y21" s="35">
        <f>IF(X11=0,"-",(X21*100)/X11)</f>
        <v>76.470588235294116</v>
      </c>
      <c r="Z21" s="37">
        <f>Z11-Z19</f>
        <v>3050</v>
      </c>
      <c r="AA21" s="35">
        <f>IF(Z11=0,"-",(Z21*100)/Z11)</f>
        <v>93.84615384615384</v>
      </c>
      <c r="AB21" s="37">
        <f>AB11-AB19</f>
        <v>14460</v>
      </c>
      <c r="AC21" s="45">
        <f>IF(AB11=0,"-",(AB21*100)/AB11)</f>
        <v>83.103448275862064</v>
      </c>
    </row>
    <row r="22" spans="2:29" s="11" customFormat="1" ht="8.1" customHeight="1" x14ac:dyDescent="0.2">
      <c r="B22" s="19"/>
      <c r="C22" s="14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14"/>
      <c r="Y22" s="15"/>
      <c r="Z22" s="14"/>
      <c r="AA22" s="15"/>
      <c r="AB22" s="14"/>
      <c r="AC22" s="46"/>
    </row>
    <row r="23" spans="2:29" s="27" customFormat="1" ht="15.95" customHeight="1" x14ac:dyDescent="0.2">
      <c r="B23" s="28" t="s">
        <v>19</v>
      </c>
      <c r="C23" s="38"/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  <c r="T23" s="38"/>
      <c r="U23" s="39"/>
      <c r="V23" s="38"/>
      <c r="W23" s="39"/>
      <c r="X23" s="38"/>
      <c r="Y23" s="39"/>
      <c r="Z23" s="38"/>
      <c r="AA23" s="39"/>
      <c r="AB23" s="38"/>
      <c r="AC23" s="47"/>
    </row>
    <row r="24" spans="2:29" s="27" customFormat="1" ht="15.95" customHeight="1" x14ac:dyDescent="0.2">
      <c r="B24" s="41" t="s">
        <v>10</v>
      </c>
      <c r="C24" s="42"/>
      <c r="D24" s="43">
        <v>800</v>
      </c>
      <c r="E24" s="35">
        <f>IF($D$11=0,"-",(D24*100)/$D$11)</f>
        <v>100</v>
      </c>
      <c r="F24" s="43">
        <v>800</v>
      </c>
      <c r="G24" s="35">
        <f>IF(F$11=0,"-",(F24*100)/F$11)</f>
        <v>100</v>
      </c>
      <c r="H24" s="43">
        <v>800</v>
      </c>
      <c r="I24" s="35">
        <f t="shared" ref="I24:I40" si="27">IF(H$11=0,"-",(H24*100)/H$11)</f>
        <v>200</v>
      </c>
      <c r="J24" s="43">
        <v>800</v>
      </c>
      <c r="K24" s="35">
        <f>IF(J$11=0,"-",(J24*100)/J$11)</f>
        <v>61.53846153846154</v>
      </c>
      <c r="L24" s="43">
        <v>800</v>
      </c>
      <c r="M24" s="35">
        <f>IF(L$11=0,"-",(L24*100)/L$11)</f>
        <v>42.10526315789474</v>
      </c>
      <c r="N24" s="43">
        <v>800</v>
      </c>
      <c r="O24" s="35">
        <f>IF(N$11=0,"-",(N24*100)/N$11)</f>
        <v>57.142857142857146</v>
      </c>
      <c r="P24" s="43">
        <v>800</v>
      </c>
      <c r="Q24" s="35">
        <f>IF(P$11=0,"-",(P24*100)/P$11)</f>
        <v>69.565217391304344</v>
      </c>
      <c r="R24" s="43">
        <v>800</v>
      </c>
      <c r="S24" s="35">
        <f>IF(R$11=0,"-",(R24*100)/R$11)</f>
        <v>69.565217391304344</v>
      </c>
      <c r="T24" s="43">
        <v>800</v>
      </c>
      <c r="U24" s="35">
        <f>IF(T$11=0,"-",(T24*100)/T$11)</f>
        <v>64</v>
      </c>
      <c r="V24" s="43">
        <v>800</v>
      </c>
      <c r="W24" s="35">
        <f>IF(V$11=0,"-",(V24*100)/V$11)</f>
        <v>55.172413793103445</v>
      </c>
      <c r="X24" s="43">
        <v>800</v>
      </c>
      <c r="Y24" s="35">
        <f>IF(X$11=0,"-",(X24*100)/X$11)</f>
        <v>31.372549019607842</v>
      </c>
      <c r="Z24" s="43">
        <v>800</v>
      </c>
      <c r="AA24" s="35">
        <f>IF(Z$11=0,"-",(Z24*100)/Z$11)</f>
        <v>24.615384615384617</v>
      </c>
      <c r="AB24" s="43">
        <f t="shared" ref="AB24:AB39" si="28">SUM(D24,F24,H24,J24,L24,N24,P24,R24,T24,V24,X24,Z24)</f>
        <v>9600</v>
      </c>
      <c r="AC24" s="45">
        <f>IF(AB$11=0,"-",(AB24*100)/AB$11)</f>
        <v>55.172413793103445</v>
      </c>
    </row>
    <row r="25" spans="2:29" s="27" customFormat="1" ht="24" customHeight="1" x14ac:dyDescent="0.2">
      <c r="B25" s="41" t="s">
        <v>55</v>
      </c>
      <c r="C25" s="42"/>
      <c r="D25" s="43">
        <v>50</v>
      </c>
      <c r="E25" s="35">
        <f t="shared" ref="E25:E40" si="29">IF($D$11=0,"-",(D25*100)/$D$11)</f>
        <v>6.25</v>
      </c>
      <c r="F25" s="43">
        <v>50</v>
      </c>
      <c r="G25" s="35">
        <f t="shared" ref="G25:G40" si="30">IF(F$11=0,"-",(F25*100)/F$11)</f>
        <v>6.25</v>
      </c>
      <c r="H25" s="43">
        <v>50</v>
      </c>
      <c r="I25" s="35">
        <f t="shared" si="27"/>
        <v>12.5</v>
      </c>
      <c r="J25" s="43">
        <v>50</v>
      </c>
      <c r="K25" s="35">
        <f t="shared" ref="K25:K40" si="31">IF(J$11=0,"-",(J25*100)/J$11)</f>
        <v>3.8461538461538463</v>
      </c>
      <c r="L25" s="43">
        <v>50</v>
      </c>
      <c r="M25" s="35">
        <f t="shared" ref="M25:M40" si="32">IF(L$11=0,"-",(L25*100)/L$11)</f>
        <v>2.6315789473684212</v>
      </c>
      <c r="N25" s="43">
        <v>50</v>
      </c>
      <c r="O25" s="35">
        <f t="shared" ref="O25:O40" si="33">IF(N$11=0,"-",(N25*100)/N$11)</f>
        <v>3.5714285714285716</v>
      </c>
      <c r="P25" s="43">
        <v>50</v>
      </c>
      <c r="Q25" s="35">
        <f t="shared" ref="Q25:Q40" si="34">IF(P$11=0,"-",(P25*100)/P$11)</f>
        <v>4.3478260869565215</v>
      </c>
      <c r="R25" s="43">
        <v>50</v>
      </c>
      <c r="S25" s="35">
        <f t="shared" ref="S25:S40" si="35">IF(R$11=0,"-",(R25*100)/R$11)</f>
        <v>4.3478260869565215</v>
      </c>
      <c r="T25" s="43">
        <v>50</v>
      </c>
      <c r="U25" s="35">
        <f t="shared" ref="U25:U40" si="36">IF(T$11=0,"-",(T25*100)/T$11)</f>
        <v>4</v>
      </c>
      <c r="V25" s="43">
        <v>50</v>
      </c>
      <c r="W25" s="35">
        <f t="shared" ref="W25:W40" si="37">IF(V$11=0,"-",(V25*100)/V$11)</f>
        <v>3.4482758620689653</v>
      </c>
      <c r="X25" s="43">
        <v>50</v>
      </c>
      <c r="Y25" s="35">
        <f t="shared" ref="Y25:Y40" si="38">IF(X$11=0,"-",(X25*100)/X$11)</f>
        <v>1.9607843137254901</v>
      </c>
      <c r="Z25" s="43">
        <v>50</v>
      </c>
      <c r="AA25" s="35">
        <f t="shared" ref="AA25:AA40" si="39">IF(Z$11=0,"-",(Z25*100)/Z$11)</f>
        <v>1.5384615384615385</v>
      </c>
      <c r="AB25" s="43">
        <f t="shared" si="28"/>
        <v>600</v>
      </c>
      <c r="AC25" s="45">
        <f t="shared" ref="AC25:AC40" si="40">IF(AB$11=0,"-",(AB25*100)/AB$11)</f>
        <v>3.4482758620689653</v>
      </c>
    </row>
    <row r="26" spans="2:29" s="27" customFormat="1" ht="15.95" customHeight="1" x14ac:dyDescent="0.2">
      <c r="B26" s="32" t="s">
        <v>4</v>
      </c>
      <c r="C26" s="33"/>
      <c r="D26" s="34">
        <v>0</v>
      </c>
      <c r="E26" s="35">
        <f t="shared" si="29"/>
        <v>0</v>
      </c>
      <c r="F26" s="34">
        <v>0</v>
      </c>
      <c r="G26" s="35">
        <f t="shared" si="30"/>
        <v>0</v>
      </c>
      <c r="H26" s="34">
        <v>0</v>
      </c>
      <c r="I26" s="35">
        <f t="shared" si="27"/>
        <v>0</v>
      </c>
      <c r="J26" s="34">
        <v>0</v>
      </c>
      <c r="K26" s="35">
        <f t="shared" si="31"/>
        <v>0</v>
      </c>
      <c r="L26" s="34">
        <v>0</v>
      </c>
      <c r="M26" s="35">
        <f t="shared" si="32"/>
        <v>0</v>
      </c>
      <c r="N26" s="34">
        <v>0</v>
      </c>
      <c r="O26" s="35">
        <f t="shared" si="33"/>
        <v>0</v>
      </c>
      <c r="P26" s="34">
        <v>0</v>
      </c>
      <c r="Q26" s="35">
        <f t="shared" si="34"/>
        <v>0</v>
      </c>
      <c r="R26" s="34">
        <v>0</v>
      </c>
      <c r="S26" s="35">
        <f t="shared" si="35"/>
        <v>0</v>
      </c>
      <c r="T26" s="34">
        <v>0</v>
      </c>
      <c r="U26" s="35">
        <f t="shared" si="36"/>
        <v>0</v>
      </c>
      <c r="V26" s="34">
        <v>0</v>
      </c>
      <c r="W26" s="35">
        <f t="shared" si="37"/>
        <v>0</v>
      </c>
      <c r="X26" s="34">
        <v>0</v>
      </c>
      <c r="Y26" s="35">
        <f t="shared" si="38"/>
        <v>0</v>
      </c>
      <c r="Z26" s="34">
        <v>0</v>
      </c>
      <c r="AA26" s="35">
        <f t="shared" si="39"/>
        <v>0</v>
      </c>
      <c r="AB26" s="43">
        <f t="shared" si="28"/>
        <v>0</v>
      </c>
      <c r="AC26" s="45">
        <f t="shared" si="40"/>
        <v>0</v>
      </c>
    </row>
    <row r="27" spans="2:29" s="27" customFormat="1" ht="15.95" customHeight="1" x14ac:dyDescent="0.2">
      <c r="B27" s="41" t="s">
        <v>5</v>
      </c>
      <c r="C27" s="42"/>
      <c r="D27" s="34"/>
      <c r="E27" s="35">
        <f t="shared" si="29"/>
        <v>0</v>
      </c>
      <c r="F27" s="34"/>
      <c r="G27" s="35">
        <f t="shared" si="30"/>
        <v>0</v>
      </c>
      <c r="H27" s="34"/>
      <c r="I27" s="35">
        <f t="shared" si="27"/>
        <v>0</v>
      </c>
      <c r="J27" s="34"/>
      <c r="K27" s="35">
        <f t="shared" si="31"/>
        <v>0</v>
      </c>
      <c r="L27" s="34"/>
      <c r="M27" s="35">
        <f t="shared" si="32"/>
        <v>0</v>
      </c>
      <c r="N27" s="34"/>
      <c r="O27" s="35">
        <f t="shared" si="33"/>
        <v>0</v>
      </c>
      <c r="P27" s="34"/>
      <c r="Q27" s="35">
        <f t="shared" si="34"/>
        <v>0</v>
      </c>
      <c r="R27" s="34"/>
      <c r="S27" s="35">
        <f t="shared" si="35"/>
        <v>0</v>
      </c>
      <c r="T27" s="34"/>
      <c r="U27" s="35">
        <f t="shared" si="36"/>
        <v>0</v>
      </c>
      <c r="V27" s="34"/>
      <c r="W27" s="35">
        <f t="shared" si="37"/>
        <v>0</v>
      </c>
      <c r="X27" s="34"/>
      <c r="Y27" s="35">
        <f t="shared" si="38"/>
        <v>0</v>
      </c>
      <c r="Z27" s="34"/>
      <c r="AA27" s="35">
        <f t="shared" si="39"/>
        <v>0</v>
      </c>
      <c r="AB27" s="43">
        <f t="shared" si="28"/>
        <v>0</v>
      </c>
      <c r="AC27" s="45">
        <f t="shared" si="40"/>
        <v>0</v>
      </c>
    </row>
    <row r="28" spans="2:29" s="27" customFormat="1" ht="15.95" customHeight="1" x14ac:dyDescent="0.2">
      <c r="B28" s="32" t="s">
        <v>6</v>
      </c>
      <c r="C28" s="33"/>
      <c r="D28" s="34">
        <v>0</v>
      </c>
      <c r="E28" s="35">
        <f t="shared" si="29"/>
        <v>0</v>
      </c>
      <c r="F28" s="34"/>
      <c r="G28" s="35">
        <f t="shared" si="30"/>
        <v>0</v>
      </c>
      <c r="H28" s="34"/>
      <c r="I28" s="35">
        <f t="shared" si="27"/>
        <v>0</v>
      </c>
      <c r="J28" s="34">
        <v>0</v>
      </c>
      <c r="K28" s="35">
        <f t="shared" si="31"/>
        <v>0</v>
      </c>
      <c r="L28" s="34">
        <v>0</v>
      </c>
      <c r="M28" s="35">
        <f t="shared" si="32"/>
        <v>0</v>
      </c>
      <c r="N28" s="34">
        <v>0</v>
      </c>
      <c r="O28" s="35">
        <f t="shared" si="33"/>
        <v>0</v>
      </c>
      <c r="P28" s="34">
        <v>0</v>
      </c>
      <c r="Q28" s="35">
        <f t="shared" si="34"/>
        <v>0</v>
      </c>
      <c r="R28" s="34">
        <v>0</v>
      </c>
      <c r="S28" s="35">
        <f t="shared" si="35"/>
        <v>0</v>
      </c>
      <c r="T28" s="34">
        <v>0</v>
      </c>
      <c r="U28" s="35">
        <f t="shared" si="36"/>
        <v>0</v>
      </c>
      <c r="V28" s="34">
        <v>0</v>
      </c>
      <c r="W28" s="35">
        <f t="shared" si="37"/>
        <v>0</v>
      </c>
      <c r="X28" s="34">
        <v>0</v>
      </c>
      <c r="Y28" s="35">
        <f t="shared" si="38"/>
        <v>0</v>
      </c>
      <c r="Z28" s="34">
        <v>0</v>
      </c>
      <c r="AA28" s="35">
        <f t="shared" si="39"/>
        <v>0</v>
      </c>
      <c r="AB28" s="43">
        <f t="shared" si="28"/>
        <v>0</v>
      </c>
      <c r="AC28" s="45">
        <f t="shared" si="40"/>
        <v>0</v>
      </c>
    </row>
    <row r="29" spans="2:29" s="27" customFormat="1" ht="15.95" customHeight="1" x14ac:dyDescent="0.2">
      <c r="B29" s="41" t="s">
        <v>7</v>
      </c>
      <c r="C29" s="42"/>
      <c r="D29" s="43">
        <v>300</v>
      </c>
      <c r="E29" s="35">
        <f t="shared" si="29"/>
        <v>37.5</v>
      </c>
      <c r="F29" s="43">
        <v>300</v>
      </c>
      <c r="G29" s="35">
        <f t="shared" si="30"/>
        <v>37.5</v>
      </c>
      <c r="H29" s="43">
        <v>300</v>
      </c>
      <c r="I29" s="35">
        <f t="shared" si="27"/>
        <v>75</v>
      </c>
      <c r="J29" s="43">
        <v>300</v>
      </c>
      <c r="K29" s="35">
        <f t="shared" si="31"/>
        <v>23.076923076923077</v>
      </c>
      <c r="L29" s="43">
        <v>300</v>
      </c>
      <c r="M29" s="35">
        <f t="shared" si="32"/>
        <v>15.789473684210526</v>
      </c>
      <c r="N29" s="43">
        <v>300</v>
      </c>
      <c r="O29" s="35">
        <f t="shared" si="33"/>
        <v>21.428571428571427</v>
      </c>
      <c r="P29" s="43">
        <v>300</v>
      </c>
      <c r="Q29" s="35">
        <f t="shared" si="34"/>
        <v>26.086956521739129</v>
      </c>
      <c r="R29" s="43">
        <v>300</v>
      </c>
      <c r="S29" s="35">
        <f t="shared" si="35"/>
        <v>26.086956521739129</v>
      </c>
      <c r="T29" s="43">
        <v>300</v>
      </c>
      <c r="U29" s="35">
        <f t="shared" si="36"/>
        <v>24</v>
      </c>
      <c r="V29" s="43">
        <v>300</v>
      </c>
      <c r="W29" s="35">
        <f t="shared" si="37"/>
        <v>20.689655172413794</v>
      </c>
      <c r="X29" s="43">
        <v>300</v>
      </c>
      <c r="Y29" s="35">
        <f t="shared" si="38"/>
        <v>11.764705882352942</v>
      </c>
      <c r="Z29" s="43">
        <v>300</v>
      </c>
      <c r="AA29" s="35">
        <f t="shared" si="39"/>
        <v>9.2307692307692299</v>
      </c>
      <c r="AB29" s="43">
        <f t="shared" si="28"/>
        <v>3600</v>
      </c>
      <c r="AC29" s="45">
        <f t="shared" si="40"/>
        <v>20.689655172413794</v>
      </c>
    </row>
    <row r="30" spans="2:29" s="27" customFormat="1" ht="15.95" customHeight="1" x14ac:dyDescent="0.2">
      <c r="B30" s="32" t="s">
        <v>53</v>
      </c>
      <c r="C30" s="33"/>
      <c r="D30" s="34">
        <v>82</v>
      </c>
      <c r="E30" s="35">
        <f t="shared" si="29"/>
        <v>10.25</v>
      </c>
      <c r="F30" s="34">
        <v>98</v>
      </c>
      <c r="G30" s="35">
        <f t="shared" si="30"/>
        <v>12.25</v>
      </c>
      <c r="H30" s="34"/>
      <c r="I30" s="35">
        <f t="shared" si="27"/>
        <v>0</v>
      </c>
      <c r="J30" s="34">
        <v>90</v>
      </c>
      <c r="K30" s="35">
        <f t="shared" si="31"/>
        <v>6.9230769230769234</v>
      </c>
      <c r="L30" s="34">
        <v>98</v>
      </c>
      <c r="M30" s="35">
        <f t="shared" si="32"/>
        <v>5.1578947368421053</v>
      </c>
      <c r="N30" s="34">
        <v>86</v>
      </c>
      <c r="O30" s="35">
        <f t="shared" si="33"/>
        <v>6.1428571428571432</v>
      </c>
      <c r="P30" s="34">
        <v>86</v>
      </c>
      <c r="Q30" s="35">
        <f t="shared" si="34"/>
        <v>7.4782608695652177</v>
      </c>
      <c r="R30" s="34">
        <v>99</v>
      </c>
      <c r="S30" s="35">
        <f t="shared" si="35"/>
        <v>8.6086956521739122</v>
      </c>
      <c r="T30" s="34">
        <v>0</v>
      </c>
      <c r="U30" s="35">
        <f t="shared" si="36"/>
        <v>0</v>
      </c>
      <c r="V30" s="34">
        <v>116</v>
      </c>
      <c r="W30" s="35">
        <f t="shared" si="37"/>
        <v>8</v>
      </c>
      <c r="X30" s="34">
        <v>0</v>
      </c>
      <c r="Y30" s="35">
        <f t="shared" si="38"/>
        <v>0</v>
      </c>
      <c r="Z30" s="34">
        <v>0</v>
      </c>
      <c r="AA30" s="35">
        <f t="shared" si="39"/>
        <v>0</v>
      </c>
      <c r="AB30" s="43">
        <f t="shared" si="28"/>
        <v>755</v>
      </c>
      <c r="AC30" s="45">
        <f t="shared" si="40"/>
        <v>4.3390804597701154</v>
      </c>
    </row>
    <row r="31" spans="2:29" s="27" customFormat="1" ht="15.95" customHeight="1" x14ac:dyDescent="0.2">
      <c r="B31" s="41" t="s">
        <v>54</v>
      </c>
      <c r="C31" s="42"/>
      <c r="D31" s="43">
        <v>10</v>
      </c>
      <c r="E31" s="35">
        <f t="shared" si="29"/>
        <v>1.25</v>
      </c>
      <c r="F31" s="43">
        <v>436</v>
      </c>
      <c r="G31" s="35">
        <f t="shared" si="30"/>
        <v>54.5</v>
      </c>
      <c r="H31" s="43">
        <v>30</v>
      </c>
      <c r="I31" s="35">
        <f t="shared" si="27"/>
        <v>7.5</v>
      </c>
      <c r="J31" s="43"/>
      <c r="K31" s="35">
        <f t="shared" si="31"/>
        <v>0</v>
      </c>
      <c r="L31" s="43">
        <v>341</v>
      </c>
      <c r="M31" s="35">
        <f t="shared" si="32"/>
        <v>17.94736842105263</v>
      </c>
      <c r="N31" s="43"/>
      <c r="O31" s="35">
        <f t="shared" si="33"/>
        <v>0</v>
      </c>
      <c r="P31" s="43">
        <v>0</v>
      </c>
      <c r="Q31" s="35">
        <f t="shared" si="34"/>
        <v>0</v>
      </c>
      <c r="R31" s="43">
        <v>260</v>
      </c>
      <c r="S31" s="35">
        <f t="shared" si="35"/>
        <v>22.608695652173914</v>
      </c>
      <c r="T31" s="43"/>
      <c r="U31" s="35">
        <f t="shared" si="36"/>
        <v>0</v>
      </c>
      <c r="V31" s="43">
        <v>40</v>
      </c>
      <c r="W31" s="35">
        <f t="shared" si="37"/>
        <v>2.7586206896551726</v>
      </c>
      <c r="X31" s="43"/>
      <c r="Y31" s="35">
        <f t="shared" si="38"/>
        <v>0</v>
      </c>
      <c r="Z31" s="43">
        <v>0</v>
      </c>
      <c r="AA31" s="35">
        <f t="shared" si="39"/>
        <v>0</v>
      </c>
      <c r="AB31" s="43">
        <f t="shared" si="28"/>
        <v>1117</v>
      </c>
      <c r="AC31" s="45">
        <f t="shared" si="40"/>
        <v>6.4195402298850572</v>
      </c>
    </row>
    <row r="32" spans="2:29" s="27" customFormat="1" ht="15.95" customHeight="1" x14ac:dyDescent="0.2">
      <c r="B32" s="32" t="s">
        <v>8</v>
      </c>
      <c r="C32" s="33"/>
      <c r="D32" s="34">
        <v>300</v>
      </c>
      <c r="E32" s="35">
        <f t="shared" si="29"/>
        <v>37.5</v>
      </c>
      <c r="F32" s="34">
        <v>0</v>
      </c>
      <c r="G32" s="35">
        <f t="shared" si="30"/>
        <v>0</v>
      </c>
      <c r="H32" s="34"/>
      <c r="I32" s="35">
        <f t="shared" si="27"/>
        <v>0</v>
      </c>
      <c r="J32" s="34"/>
      <c r="K32" s="35">
        <f t="shared" si="31"/>
        <v>0</v>
      </c>
      <c r="L32" s="34">
        <v>0</v>
      </c>
      <c r="M32" s="35">
        <f t="shared" si="32"/>
        <v>0</v>
      </c>
      <c r="N32" s="34">
        <v>0</v>
      </c>
      <c r="O32" s="35">
        <f t="shared" si="33"/>
        <v>0</v>
      </c>
      <c r="P32" s="34">
        <v>0</v>
      </c>
      <c r="Q32" s="35">
        <f t="shared" si="34"/>
        <v>0</v>
      </c>
      <c r="R32" s="34">
        <v>0</v>
      </c>
      <c r="S32" s="35">
        <f t="shared" si="35"/>
        <v>0</v>
      </c>
      <c r="T32" s="34">
        <v>0</v>
      </c>
      <c r="U32" s="35">
        <f t="shared" si="36"/>
        <v>0</v>
      </c>
      <c r="V32" s="34">
        <v>0</v>
      </c>
      <c r="W32" s="35">
        <f t="shared" si="37"/>
        <v>0</v>
      </c>
      <c r="X32" s="34">
        <v>0</v>
      </c>
      <c r="Y32" s="35">
        <f t="shared" si="38"/>
        <v>0</v>
      </c>
      <c r="Z32" s="34">
        <v>0</v>
      </c>
      <c r="AA32" s="35">
        <f t="shared" si="39"/>
        <v>0</v>
      </c>
      <c r="AB32" s="43">
        <f t="shared" si="28"/>
        <v>300</v>
      </c>
      <c r="AC32" s="45">
        <f t="shared" si="40"/>
        <v>1.7241379310344827</v>
      </c>
    </row>
    <row r="33" spans="2:29" s="27" customFormat="1" ht="15.95" customHeight="1" x14ac:dyDescent="0.2">
      <c r="B33" s="41" t="s">
        <v>33</v>
      </c>
      <c r="C33" s="42"/>
      <c r="D33" s="43">
        <v>50</v>
      </c>
      <c r="E33" s="35">
        <f t="shared" si="29"/>
        <v>6.25</v>
      </c>
      <c r="F33" s="43">
        <v>50</v>
      </c>
      <c r="G33" s="35">
        <f t="shared" si="30"/>
        <v>6.25</v>
      </c>
      <c r="H33" s="43">
        <v>50</v>
      </c>
      <c r="I33" s="35">
        <f t="shared" si="27"/>
        <v>12.5</v>
      </c>
      <c r="J33" s="43">
        <v>50</v>
      </c>
      <c r="K33" s="35">
        <f t="shared" si="31"/>
        <v>3.8461538461538463</v>
      </c>
      <c r="L33" s="43">
        <v>50</v>
      </c>
      <c r="M33" s="35">
        <f t="shared" si="32"/>
        <v>2.6315789473684212</v>
      </c>
      <c r="N33" s="43">
        <v>50</v>
      </c>
      <c r="O33" s="35">
        <f t="shared" si="33"/>
        <v>3.5714285714285716</v>
      </c>
      <c r="P33" s="43">
        <v>50</v>
      </c>
      <c r="Q33" s="35">
        <f t="shared" si="34"/>
        <v>4.3478260869565215</v>
      </c>
      <c r="R33" s="43">
        <v>50</v>
      </c>
      <c r="S33" s="35">
        <f t="shared" si="35"/>
        <v>4.3478260869565215</v>
      </c>
      <c r="T33" s="43">
        <v>50</v>
      </c>
      <c r="U33" s="35">
        <f t="shared" si="36"/>
        <v>4</v>
      </c>
      <c r="V33" s="43">
        <v>50</v>
      </c>
      <c r="W33" s="35">
        <f t="shared" si="37"/>
        <v>3.4482758620689653</v>
      </c>
      <c r="X33" s="43">
        <v>50</v>
      </c>
      <c r="Y33" s="35">
        <f t="shared" si="38"/>
        <v>1.9607843137254901</v>
      </c>
      <c r="Z33" s="43">
        <v>50</v>
      </c>
      <c r="AA33" s="35">
        <f t="shared" si="39"/>
        <v>1.5384615384615385</v>
      </c>
      <c r="AB33" s="43">
        <f t="shared" si="28"/>
        <v>600</v>
      </c>
      <c r="AC33" s="45">
        <f t="shared" si="40"/>
        <v>3.4482758620689653</v>
      </c>
    </row>
    <row r="34" spans="2:29" s="27" customFormat="1" ht="15.95" customHeight="1" x14ac:dyDescent="0.2">
      <c r="B34" s="32" t="s">
        <v>9</v>
      </c>
      <c r="C34" s="33"/>
      <c r="D34" s="34">
        <v>7</v>
      </c>
      <c r="E34" s="35">
        <f t="shared" si="29"/>
        <v>0.875</v>
      </c>
      <c r="F34" s="34">
        <v>7</v>
      </c>
      <c r="G34" s="35">
        <f t="shared" si="30"/>
        <v>0.875</v>
      </c>
      <c r="H34" s="34">
        <v>7</v>
      </c>
      <c r="I34" s="35">
        <f t="shared" si="27"/>
        <v>1.75</v>
      </c>
      <c r="J34" s="34">
        <v>7</v>
      </c>
      <c r="K34" s="35">
        <f t="shared" si="31"/>
        <v>0.53846153846153844</v>
      </c>
      <c r="L34" s="34">
        <v>10</v>
      </c>
      <c r="M34" s="35">
        <f t="shared" si="32"/>
        <v>0.52631578947368418</v>
      </c>
      <c r="N34" s="34">
        <v>8</v>
      </c>
      <c r="O34" s="35">
        <f t="shared" si="33"/>
        <v>0.5714285714285714</v>
      </c>
      <c r="P34" s="34">
        <v>7</v>
      </c>
      <c r="Q34" s="35">
        <f t="shared" si="34"/>
        <v>0.60869565217391308</v>
      </c>
      <c r="R34" s="34">
        <v>8</v>
      </c>
      <c r="S34" s="35">
        <f t="shared" si="35"/>
        <v>0.69565217391304346</v>
      </c>
      <c r="T34" s="34">
        <v>8</v>
      </c>
      <c r="U34" s="35">
        <f t="shared" si="36"/>
        <v>0.64</v>
      </c>
      <c r="V34" s="34">
        <v>8</v>
      </c>
      <c r="W34" s="35">
        <f t="shared" si="37"/>
        <v>0.55172413793103448</v>
      </c>
      <c r="X34" s="34">
        <v>8</v>
      </c>
      <c r="Y34" s="35">
        <f t="shared" si="38"/>
        <v>0.31372549019607843</v>
      </c>
      <c r="Z34" s="34">
        <v>12</v>
      </c>
      <c r="AA34" s="35">
        <f t="shared" si="39"/>
        <v>0.36923076923076925</v>
      </c>
      <c r="AB34" s="43">
        <f t="shared" si="28"/>
        <v>97</v>
      </c>
      <c r="AC34" s="45">
        <f t="shared" si="40"/>
        <v>0.55747126436781613</v>
      </c>
    </row>
    <row r="35" spans="2:29" s="27" customFormat="1" ht="15.95" customHeight="1" x14ac:dyDescent="0.2">
      <c r="B35" s="41" t="s">
        <v>21</v>
      </c>
      <c r="C35" s="42"/>
      <c r="D35" s="43"/>
      <c r="E35" s="35">
        <f t="shared" si="29"/>
        <v>0</v>
      </c>
      <c r="F35" s="43"/>
      <c r="G35" s="35">
        <f t="shared" si="30"/>
        <v>0</v>
      </c>
      <c r="H35" s="43"/>
      <c r="I35" s="35">
        <f t="shared" si="27"/>
        <v>0</v>
      </c>
      <c r="J35" s="43"/>
      <c r="K35" s="35">
        <f t="shared" si="31"/>
        <v>0</v>
      </c>
      <c r="L35" s="43"/>
      <c r="M35" s="35">
        <f t="shared" si="32"/>
        <v>0</v>
      </c>
      <c r="N35" s="43"/>
      <c r="O35" s="35">
        <f t="shared" si="33"/>
        <v>0</v>
      </c>
      <c r="P35" s="43"/>
      <c r="Q35" s="35">
        <f t="shared" si="34"/>
        <v>0</v>
      </c>
      <c r="R35" s="43"/>
      <c r="S35" s="35">
        <f t="shared" si="35"/>
        <v>0</v>
      </c>
      <c r="T35" s="43"/>
      <c r="U35" s="35">
        <f t="shared" si="36"/>
        <v>0</v>
      </c>
      <c r="V35" s="43"/>
      <c r="W35" s="35">
        <f t="shared" si="37"/>
        <v>0</v>
      </c>
      <c r="X35" s="43"/>
      <c r="Y35" s="35">
        <f t="shared" si="38"/>
        <v>0</v>
      </c>
      <c r="Z35" s="43"/>
      <c r="AA35" s="35">
        <f t="shared" si="39"/>
        <v>0</v>
      </c>
      <c r="AB35" s="43">
        <f t="shared" si="28"/>
        <v>0</v>
      </c>
      <c r="AC35" s="45">
        <f t="shared" si="40"/>
        <v>0</v>
      </c>
    </row>
    <row r="36" spans="2:29" s="27" customFormat="1" ht="15.95" customHeight="1" x14ac:dyDescent="0.2">
      <c r="B36" s="32" t="s">
        <v>22</v>
      </c>
      <c r="C36" s="33"/>
      <c r="D36" s="34">
        <v>0</v>
      </c>
      <c r="E36" s="35">
        <f t="shared" si="29"/>
        <v>0</v>
      </c>
      <c r="F36" s="34">
        <v>0</v>
      </c>
      <c r="G36" s="35">
        <f t="shared" si="30"/>
        <v>0</v>
      </c>
      <c r="H36" s="34">
        <v>0</v>
      </c>
      <c r="I36" s="35">
        <f t="shared" si="27"/>
        <v>0</v>
      </c>
      <c r="J36" s="34">
        <v>0</v>
      </c>
      <c r="K36" s="35">
        <f t="shared" si="31"/>
        <v>0</v>
      </c>
      <c r="L36" s="34">
        <v>0</v>
      </c>
      <c r="M36" s="35">
        <f t="shared" si="32"/>
        <v>0</v>
      </c>
      <c r="N36" s="34">
        <v>0</v>
      </c>
      <c r="O36" s="35">
        <f t="shared" si="33"/>
        <v>0</v>
      </c>
      <c r="P36" s="34">
        <v>0</v>
      </c>
      <c r="Q36" s="35">
        <f t="shared" si="34"/>
        <v>0</v>
      </c>
      <c r="R36" s="34">
        <v>0</v>
      </c>
      <c r="S36" s="35">
        <f t="shared" si="35"/>
        <v>0</v>
      </c>
      <c r="T36" s="34">
        <v>0</v>
      </c>
      <c r="U36" s="35">
        <f t="shared" si="36"/>
        <v>0</v>
      </c>
      <c r="V36" s="34">
        <v>0</v>
      </c>
      <c r="W36" s="35">
        <f t="shared" si="37"/>
        <v>0</v>
      </c>
      <c r="X36" s="34">
        <v>0</v>
      </c>
      <c r="Y36" s="35">
        <f t="shared" si="38"/>
        <v>0</v>
      </c>
      <c r="Z36" s="34">
        <v>0</v>
      </c>
      <c r="AA36" s="35">
        <f t="shared" si="39"/>
        <v>0</v>
      </c>
      <c r="AB36" s="43">
        <f t="shared" si="28"/>
        <v>0</v>
      </c>
      <c r="AC36" s="45">
        <f t="shared" si="40"/>
        <v>0</v>
      </c>
    </row>
    <row r="37" spans="2:29" s="27" customFormat="1" ht="15.95" customHeight="1" x14ac:dyDescent="0.2">
      <c r="B37" s="41" t="s">
        <v>60</v>
      </c>
      <c r="C37" s="42"/>
      <c r="D37" s="43">
        <v>50</v>
      </c>
      <c r="E37" s="35">
        <f t="shared" si="29"/>
        <v>6.25</v>
      </c>
      <c r="F37" s="43">
        <v>50</v>
      </c>
      <c r="G37" s="35">
        <f t="shared" si="30"/>
        <v>6.25</v>
      </c>
      <c r="H37" s="43">
        <v>50</v>
      </c>
      <c r="I37" s="35">
        <f t="shared" si="27"/>
        <v>12.5</v>
      </c>
      <c r="J37" s="43">
        <v>50</v>
      </c>
      <c r="K37" s="35">
        <f t="shared" si="31"/>
        <v>3.8461538461538463</v>
      </c>
      <c r="L37" s="43">
        <v>50</v>
      </c>
      <c r="M37" s="35">
        <f t="shared" si="32"/>
        <v>2.6315789473684212</v>
      </c>
      <c r="N37" s="43">
        <v>50</v>
      </c>
      <c r="O37" s="35">
        <f t="shared" si="33"/>
        <v>3.5714285714285716</v>
      </c>
      <c r="P37" s="43">
        <v>50</v>
      </c>
      <c r="Q37" s="35">
        <f t="shared" si="34"/>
        <v>4.3478260869565215</v>
      </c>
      <c r="R37" s="43">
        <v>50</v>
      </c>
      <c r="S37" s="35">
        <f t="shared" si="35"/>
        <v>4.3478260869565215</v>
      </c>
      <c r="T37" s="43">
        <v>50</v>
      </c>
      <c r="U37" s="35">
        <f t="shared" si="36"/>
        <v>4</v>
      </c>
      <c r="V37" s="43">
        <v>50</v>
      </c>
      <c r="W37" s="35">
        <f t="shared" si="37"/>
        <v>3.4482758620689653</v>
      </c>
      <c r="X37" s="43">
        <v>50</v>
      </c>
      <c r="Y37" s="35">
        <f t="shared" si="38"/>
        <v>1.9607843137254901</v>
      </c>
      <c r="Z37" s="43">
        <v>50</v>
      </c>
      <c r="AA37" s="35">
        <f t="shared" si="39"/>
        <v>1.5384615384615385</v>
      </c>
      <c r="AB37" s="43">
        <f t="shared" si="28"/>
        <v>600</v>
      </c>
      <c r="AC37" s="45">
        <f t="shared" si="40"/>
        <v>3.4482758620689653</v>
      </c>
    </row>
    <row r="38" spans="2:29" s="27" customFormat="1" ht="15.95" customHeight="1" x14ac:dyDescent="0.2">
      <c r="B38" s="32" t="s">
        <v>59</v>
      </c>
      <c r="C38" s="33"/>
      <c r="D38" s="34">
        <v>0</v>
      </c>
      <c r="E38" s="35">
        <f t="shared" si="29"/>
        <v>0</v>
      </c>
      <c r="F38" s="34">
        <v>0</v>
      </c>
      <c r="G38" s="35">
        <f t="shared" si="30"/>
        <v>0</v>
      </c>
      <c r="H38" s="34">
        <v>0</v>
      </c>
      <c r="I38" s="35">
        <f t="shared" si="27"/>
        <v>0</v>
      </c>
      <c r="J38" s="34">
        <v>0</v>
      </c>
      <c r="K38" s="35">
        <f t="shared" si="31"/>
        <v>0</v>
      </c>
      <c r="L38" s="34">
        <v>0</v>
      </c>
      <c r="M38" s="35">
        <f t="shared" si="32"/>
        <v>0</v>
      </c>
      <c r="N38" s="34">
        <v>0</v>
      </c>
      <c r="O38" s="35">
        <f t="shared" si="33"/>
        <v>0</v>
      </c>
      <c r="P38" s="34">
        <v>0</v>
      </c>
      <c r="Q38" s="35">
        <f t="shared" si="34"/>
        <v>0</v>
      </c>
      <c r="R38" s="34">
        <v>0</v>
      </c>
      <c r="S38" s="35">
        <f t="shared" si="35"/>
        <v>0</v>
      </c>
      <c r="T38" s="34">
        <v>0</v>
      </c>
      <c r="U38" s="35">
        <f t="shared" si="36"/>
        <v>0</v>
      </c>
      <c r="V38" s="34">
        <v>0</v>
      </c>
      <c r="W38" s="35">
        <f t="shared" si="37"/>
        <v>0</v>
      </c>
      <c r="X38" s="34">
        <v>0</v>
      </c>
      <c r="Y38" s="35">
        <f t="shared" si="38"/>
        <v>0</v>
      </c>
      <c r="Z38" s="34">
        <v>0</v>
      </c>
      <c r="AA38" s="35">
        <f t="shared" si="39"/>
        <v>0</v>
      </c>
      <c r="AB38" s="43">
        <f t="shared" si="28"/>
        <v>0</v>
      </c>
      <c r="AC38" s="45">
        <f t="shared" si="40"/>
        <v>0</v>
      </c>
    </row>
    <row r="39" spans="2:29" s="27" customFormat="1" ht="15.95" customHeight="1" x14ac:dyDescent="0.2">
      <c r="B39" s="41" t="s">
        <v>52</v>
      </c>
      <c r="C39" s="42"/>
      <c r="D39" s="43">
        <v>0</v>
      </c>
      <c r="E39" s="35">
        <f t="shared" si="29"/>
        <v>0</v>
      </c>
      <c r="F39" s="43">
        <v>0</v>
      </c>
      <c r="G39" s="35">
        <f t="shared" si="30"/>
        <v>0</v>
      </c>
      <c r="H39" s="43">
        <v>0</v>
      </c>
      <c r="I39" s="35">
        <f t="shared" si="27"/>
        <v>0</v>
      </c>
      <c r="J39" s="43">
        <v>0</v>
      </c>
      <c r="K39" s="35">
        <f t="shared" si="31"/>
        <v>0</v>
      </c>
      <c r="L39" s="43">
        <v>0</v>
      </c>
      <c r="M39" s="35">
        <f t="shared" si="32"/>
        <v>0</v>
      </c>
      <c r="N39" s="43">
        <v>0</v>
      </c>
      <c r="O39" s="35">
        <f t="shared" si="33"/>
        <v>0</v>
      </c>
      <c r="P39" s="43">
        <v>0</v>
      </c>
      <c r="Q39" s="35">
        <f t="shared" si="34"/>
        <v>0</v>
      </c>
      <c r="R39" s="43">
        <v>0</v>
      </c>
      <c r="S39" s="35">
        <f t="shared" si="35"/>
        <v>0</v>
      </c>
      <c r="T39" s="43">
        <v>0</v>
      </c>
      <c r="U39" s="35">
        <f t="shared" si="36"/>
        <v>0</v>
      </c>
      <c r="V39" s="43"/>
      <c r="W39" s="35">
        <f t="shared" si="37"/>
        <v>0</v>
      </c>
      <c r="X39" s="43">
        <v>0</v>
      </c>
      <c r="Y39" s="35">
        <f t="shared" si="38"/>
        <v>0</v>
      </c>
      <c r="Z39" s="43">
        <v>0</v>
      </c>
      <c r="AA39" s="35">
        <f t="shared" si="39"/>
        <v>0</v>
      </c>
      <c r="AB39" s="43">
        <f t="shared" si="28"/>
        <v>0</v>
      </c>
      <c r="AC39" s="45">
        <f t="shared" si="40"/>
        <v>0</v>
      </c>
    </row>
    <row r="40" spans="2:29" s="27" customFormat="1" ht="15.95" customHeight="1" x14ac:dyDescent="0.2">
      <c r="B40" s="36" t="s">
        <v>12</v>
      </c>
      <c r="C40" s="33"/>
      <c r="D40" s="37">
        <f>SUM(D24:D39)</f>
        <v>1649</v>
      </c>
      <c r="E40" s="35">
        <f t="shared" si="29"/>
        <v>206.125</v>
      </c>
      <c r="F40" s="37">
        <f>SUM(F24:F39)</f>
        <v>1791</v>
      </c>
      <c r="G40" s="35">
        <f t="shared" si="30"/>
        <v>223.875</v>
      </c>
      <c r="H40" s="37">
        <f>SUM(H24:H39)</f>
        <v>1287</v>
      </c>
      <c r="I40" s="35">
        <f t="shared" si="27"/>
        <v>321.75</v>
      </c>
      <c r="J40" s="37">
        <f>SUM(J24:J39)</f>
        <v>1347</v>
      </c>
      <c r="K40" s="35">
        <f t="shared" si="31"/>
        <v>103.61538461538461</v>
      </c>
      <c r="L40" s="37">
        <f>SUM(L24:L39)</f>
        <v>1699</v>
      </c>
      <c r="M40" s="35">
        <f t="shared" si="32"/>
        <v>89.421052631578945</v>
      </c>
      <c r="N40" s="37">
        <f>SUM(N24:N39)</f>
        <v>1344</v>
      </c>
      <c r="O40" s="35">
        <f t="shared" si="33"/>
        <v>96</v>
      </c>
      <c r="P40" s="37">
        <f>SUM(P24:P39)</f>
        <v>1343</v>
      </c>
      <c r="Q40" s="35">
        <f t="shared" si="34"/>
        <v>116.78260869565217</v>
      </c>
      <c r="R40" s="37">
        <f>SUM(R24:R39)</f>
        <v>1617</v>
      </c>
      <c r="S40" s="35">
        <f t="shared" si="35"/>
        <v>140.60869565217391</v>
      </c>
      <c r="T40" s="37">
        <f>SUM(T24:T39)</f>
        <v>1258</v>
      </c>
      <c r="U40" s="35">
        <f t="shared" si="36"/>
        <v>100.64</v>
      </c>
      <c r="V40" s="37">
        <f>SUM(V24:V39)</f>
        <v>1414</v>
      </c>
      <c r="W40" s="35">
        <f t="shared" si="37"/>
        <v>97.517241379310349</v>
      </c>
      <c r="X40" s="37">
        <f>SUM(X24:X39)</f>
        <v>1258</v>
      </c>
      <c r="Y40" s="35">
        <f t="shared" si="38"/>
        <v>49.333333333333336</v>
      </c>
      <c r="Z40" s="37">
        <f>SUM(Z24:Z39)</f>
        <v>1262</v>
      </c>
      <c r="AA40" s="35">
        <f t="shared" si="39"/>
        <v>38.830769230769228</v>
      </c>
      <c r="AB40" s="37">
        <f>SUM(AB24:AB39)</f>
        <v>17269</v>
      </c>
      <c r="AC40" s="45">
        <f t="shared" si="40"/>
        <v>99.247126436781613</v>
      </c>
    </row>
    <row r="41" spans="2:29" s="11" customFormat="1" ht="8.25" customHeight="1" x14ac:dyDescent="0.2">
      <c r="B41" s="16"/>
      <c r="C41" s="17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17"/>
      <c r="U41" s="18"/>
      <c r="V41" s="17"/>
      <c r="W41" s="18"/>
      <c r="X41" s="17"/>
      <c r="Y41" s="18"/>
      <c r="Z41" s="17"/>
      <c r="AA41" s="18"/>
      <c r="AB41" s="17"/>
      <c r="AC41" s="48"/>
    </row>
    <row r="42" spans="2:29" s="27" customFormat="1" ht="15.95" customHeight="1" x14ac:dyDescent="0.2">
      <c r="B42" s="44" t="s">
        <v>13</v>
      </c>
      <c r="C42" s="42"/>
      <c r="D42" s="63">
        <f>D21-D40</f>
        <v>-1199</v>
      </c>
      <c r="E42" s="35">
        <f>IF(D11=0,"-",(D42*100)/D11)</f>
        <v>-149.875</v>
      </c>
      <c r="F42" s="63">
        <f>F21-F40</f>
        <v>-1091</v>
      </c>
      <c r="G42" s="35">
        <f>IF(F11=0,"-",(F42*100)/F11)</f>
        <v>-136.375</v>
      </c>
      <c r="H42" s="63">
        <f>H21-H40</f>
        <v>-987</v>
      </c>
      <c r="I42" s="35">
        <f>IF(H11=0,"-",(H42*100)/H11)</f>
        <v>-246.75</v>
      </c>
      <c r="J42" s="63">
        <f>J21-J40</f>
        <v>-147</v>
      </c>
      <c r="K42" s="35">
        <f>IF(J11=0,"-",(J42*100)/J11)</f>
        <v>-11.307692307692308</v>
      </c>
      <c r="L42" s="63">
        <f>L21-L40</f>
        <v>31</v>
      </c>
      <c r="M42" s="35">
        <f>IF(L11=0,"-",(L42*100)/L11)</f>
        <v>1.631578947368421</v>
      </c>
      <c r="N42" s="63">
        <f>N21-N40</f>
        <v>-44</v>
      </c>
      <c r="O42" s="35">
        <f>IF(N11=0,"-",(N42*100)/N11)</f>
        <v>-3.1428571428571428</v>
      </c>
      <c r="P42" s="63">
        <f>P21-P40</f>
        <v>-293</v>
      </c>
      <c r="Q42" s="35">
        <f>IF(P11=0,"-",(P42*100)/P11)</f>
        <v>-25.478260869565219</v>
      </c>
      <c r="R42" s="63">
        <f>R21-R40</f>
        <v>-637</v>
      </c>
      <c r="S42" s="35">
        <f>IF(R11=0,"-",(R42*100)/R11)</f>
        <v>-55.391304347826086</v>
      </c>
      <c r="T42" s="63">
        <f>T21-T40</f>
        <v>-308</v>
      </c>
      <c r="U42" s="35">
        <f>IF(T11=0,"-",(T42*100)/T11)</f>
        <v>-24.64</v>
      </c>
      <c r="V42" s="63">
        <f>V21-V40</f>
        <v>-614</v>
      </c>
      <c r="W42" s="35">
        <f>IF(V11=0,"-",(V42*100)/V11)</f>
        <v>-42.344827586206897</v>
      </c>
      <c r="X42" s="37">
        <f>X21-X40</f>
        <v>692</v>
      </c>
      <c r="Y42" s="35">
        <f>IF(X11=0,"-",(X42*100)/X11)</f>
        <v>27.137254901960784</v>
      </c>
      <c r="Z42" s="37">
        <f>Z21-Z40</f>
        <v>1788</v>
      </c>
      <c r="AA42" s="35">
        <f>IF(Z11=0,"-",(Z42*100)/Z11)</f>
        <v>55.015384615384619</v>
      </c>
      <c r="AB42" s="63">
        <f>AB21-AB40</f>
        <v>-2809</v>
      </c>
      <c r="AC42" s="45">
        <f>IF(AB11=0,"-",(AB42*100)/AB11)</f>
        <v>-16.143678160919539</v>
      </c>
    </row>
    <row r="43" spans="2:29" s="3" customFormat="1" ht="11.25" x14ac:dyDescent="0.2">
      <c r="B43" s="2"/>
      <c r="E43" s="7"/>
      <c r="G43" s="7"/>
      <c r="I43" s="7"/>
      <c r="K43" s="7"/>
      <c r="M43" s="7"/>
      <c r="O43" s="7"/>
      <c r="Q43" s="7"/>
      <c r="S43" s="7"/>
      <c r="U43" s="7"/>
      <c r="W43" s="7"/>
      <c r="Y43" s="7"/>
      <c r="AA43" s="7"/>
      <c r="AC43" s="7"/>
    </row>
  </sheetData>
  <printOptions horizontalCentered="1"/>
  <pageMargins left="0" right="0" top="0.32" bottom="0.25" header="0" footer="0"/>
  <pageSetup scale="6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B1:AD43"/>
  <sheetViews>
    <sheetView showGridLines="0" zoomScaleNormal="100" workbookViewId="0">
      <pane xSplit="2" ySplit="5" topLeftCell="C27" activePane="bottomRight" state="frozen"/>
      <selection activeCell="AE29" sqref="AE29"/>
      <selection pane="topRight" activeCell="AE29" sqref="AE29"/>
      <selection pane="bottomLeft" activeCell="AE29" sqref="AE29"/>
      <selection pane="bottomRight" activeCell="F44" sqref="F44"/>
    </sheetView>
  </sheetViews>
  <sheetFormatPr defaultRowHeight="12.75" x14ac:dyDescent="0.2"/>
  <cols>
    <col min="1" max="1" width="1.7109375" style="5" customWidth="1"/>
    <col min="2" max="2" width="22.42578125" style="4" customWidth="1"/>
    <col min="3" max="3" width="3.7109375" style="5" customWidth="1"/>
    <col min="4" max="4" width="9.28515625" style="5" customWidth="1"/>
    <col min="5" max="5" width="6.7109375" style="8" customWidth="1"/>
    <col min="6" max="6" width="9.28515625" style="5" customWidth="1"/>
    <col min="7" max="7" width="6.42578125" style="8" customWidth="1"/>
    <col min="8" max="8" width="9.28515625" style="5" customWidth="1"/>
    <col min="9" max="9" width="6.42578125" style="8" customWidth="1"/>
    <col min="10" max="10" width="9.28515625" style="5" customWidth="1"/>
    <col min="11" max="11" width="5.140625" style="8" customWidth="1"/>
    <col min="12" max="12" width="9.28515625" style="5" customWidth="1"/>
    <col min="13" max="13" width="5.140625" style="8" customWidth="1"/>
    <col min="14" max="14" width="9.28515625" style="5" customWidth="1"/>
    <col min="15" max="15" width="5.140625" style="8" customWidth="1"/>
    <col min="16" max="16" width="9.28515625" style="5" customWidth="1"/>
    <col min="17" max="17" width="5.140625" style="8" customWidth="1"/>
    <col min="18" max="18" width="9.28515625" style="5" customWidth="1"/>
    <col min="19" max="19" width="6.140625" style="8" customWidth="1"/>
    <col min="20" max="20" width="9.28515625" style="5" customWidth="1"/>
    <col min="21" max="21" width="5.140625" style="8" customWidth="1"/>
    <col min="22" max="22" width="9.28515625" style="5" customWidth="1"/>
    <col min="23" max="23" width="5.140625" style="8" customWidth="1"/>
    <col min="24" max="24" width="9.28515625" style="5" customWidth="1"/>
    <col min="25" max="25" width="7" style="8" customWidth="1"/>
    <col min="26" max="26" width="9.28515625" style="5" customWidth="1"/>
    <col min="27" max="27" width="5.140625" style="8" customWidth="1"/>
    <col min="28" max="28" width="9.28515625" style="5" customWidth="1"/>
    <col min="29" max="29" width="5.140625" style="8" customWidth="1"/>
    <col min="30" max="16384" width="9.140625" style="5"/>
  </cols>
  <sheetData>
    <row r="1" spans="2:30" ht="11.25" customHeight="1" x14ac:dyDescent="0.2"/>
    <row r="2" spans="2:30" s="1" customFormat="1" ht="27.75" customHeight="1" x14ac:dyDescent="0.35">
      <c r="B2" s="26" t="s">
        <v>34</v>
      </c>
      <c r="E2" s="6"/>
      <c r="G2" s="6"/>
      <c r="K2" s="12" t="s">
        <v>57</v>
      </c>
      <c r="M2" s="6"/>
      <c r="Q2" s="13" t="s">
        <v>11</v>
      </c>
      <c r="R2" s="65">
        <v>43466</v>
      </c>
      <c r="T2" s="1" t="s">
        <v>56</v>
      </c>
      <c r="U2" s="6"/>
      <c r="W2" s="6"/>
      <c r="Y2" s="6"/>
      <c r="AA2" s="6"/>
      <c r="AC2" s="6"/>
    </row>
    <row r="3" spans="2:30" s="1" customFormat="1" ht="4.5" customHeight="1" x14ac:dyDescent="0.2">
      <c r="E3" s="6"/>
      <c r="G3" s="6"/>
      <c r="I3" s="6"/>
      <c r="K3" s="6"/>
      <c r="M3" s="6"/>
      <c r="O3" s="6"/>
      <c r="Q3" s="6"/>
      <c r="S3" s="6"/>
      <c r="U3" s="6"/>
      <c r="W3" s="6"/>
      <c r="Y3" s="6"/>
      <c r="AA3" s="6"/>
      <c r="AC3" s="6"/>
    </row>
    <row r="4" spans="2:30" s="10" customFormat="1" ht="47.25" customHeight="1" x14ac:dyDescent="0.2">
      <c r="B4" s="9"/>
      <c r="C4" s="23" t="s">
        <v>3</v>
      </c>
      <c r="D4" s="22">
        <f>R2</f>
        <v>43466</v>
      </c>
      <c r="E4" s="24" t="s">
        <v>20</v>
      </c>
      <c r="F4" s="22">
        <f>DATE(YEAR(R2),MONTH(R2)+1,1)</f>
        <v>43497</v>
      </c>
      <c r="G4" s="23" t="s">
        <v>0</v>
      </c>
      <c r="H4" s="22">
        <f>DATE(YEAR(F4),MONTH(F4)+1,1)</f>
        <v>43525</v>
      </c>
      <c r="I4" s="23" t="s">
        <v>0</v>
      </c>
      <c r="J4" s="22">
        <f>DATE(YEAR(H4),MONTH(H4)+1,1)</f>
        <v>43556</v>
      </c>
      <c r="K4" s="23" t="s">
        <v>0</v>
      </c>
      <c r="L4" s="22">
        <f>DATE(YEAR(J4),MONTH(J4)+1,1)</f>
        <v>43586</v>
      </c>
      <c r="M4" s="23" t="s">
        <v>0</v>
      </c>
      <c r="N4" s="22">
        <f>DATE(YEAR(L4),MONTH(L4)+1,1)</f>
        <v>43617</v>
      </c>
      <c r="O4" s="23" t="s">
        <v>0</v>
      </c>
      <c r="P4" s="22">
        <f>DATE(YEAR(N4),MONTH(N4)+1,1)</f>
        <v>43647</v>
      </c>
      <c r="Q4" s="23" t="s">
        <v>0</v>
      </c>
      <c r="R4" s="22">
        <f>DATE(YEAR(P4),MONTH(P4)+1,1)</f>
        <v>43678</v>
      </c>
      <c r="S4" s="23" t="s">
        <v>0</v>
      </c>
      <c r="T4" s="22">
        <f>DATE(YEAR(R4),MONTH(R4)+1,1)</f>
        <v>43709</v>
      </c>
      <c r="U4" s="23" t="s">
        <v>0</v>
      </c>
      <c r="V4" s="22">
        <f>DATE(YEAR(T4),MONTH(T4)+1,1)</f>
        <v>43739</v>
      </c>
      <c r="W4" s="23" t="s">
        <v>0</v>
      </c>
      <c r="X4" s="22">
        <f>DATE(YEAR(V4),MONTH(V4)+1,1)</f>
        <v>43770</v>
      </c>
      <c r="Y4" s="23" t="s">
        <v>0</v>
      </c>
      <c r="Z4" s="22">
        <f>DATE(YEAR(X4),MONTH(X4)+1,1)</f>
        <v>43800</v>
      </c>
      <c r="AA4" s="24" t="s">
        <v>0</v>
      </c>
      <c r="AB4" s="23" t="s">
        <v>1</v>
      </c>
      <c r="AC4" s="24" t="s">
        <v>2</v>
      </c>
      <c r="AD4" s="25"/>
    </row>
    <row r="5" spans="2:30" s="27" customFormat="1" ht="15.95" customHeight="1" x14ac:dyDescent="0.2">
      <c r="B5" s="28" t="s">
        <v>14</v>
      </c>
      <c r="C5" s="38"/>
      <c r="D5" s="29"/>
      <c r="E5" s="30"/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0"/>
      <c r="R5" s="29"/>
      <c r="S5" s="30"/>
      <c r="T5" s="29"/>
      <c r="U5" s="30"/>
      <c r="V5" s="29"/>
      <c r="W5" s="30"/>
      <c r="X5" s="29"/>
      <c r="Y5" s="30"/>
      <c r="Z5" s="29"/>
      <c r="AA5" s="30"/>
      <c r="AB5" s="29"/>
      <c r="AC5" s="31"/>
    </row>
    <row r="6" spans="2:30" s="27" customFormat="1" ht="15.95" customHeight="1" x14ac:dyDescent="0.2">
      <c r="B6" s="41" t="s">
        <v>63</v>
      </c>
      <c r="C6" s="42"/>
      <c r="D6" s="43"/>
      <c r="E6" s="35">
        <f>IF($D$11=0,"-",(D6*100)/$D$11)</f>
        <v>0</v>
      </c>
      <c r="F6" s="43"/>
      <c r="G6" s="35">
        <f>IF(F$11=0,"-",(F6*100)/F$11)</f>
        <v>0</v>
      </c>
      <c r="H6" s="43"/>
      <c r="I6" s="35">
        <f>IF(H$11=0,"-",(H6*100)/H$11)</f>
        <v>0</v>
      </c>
      <c r="J6" s="43"/>
      <c r="K6" s="35">
        <f>IF(J$11=0,"-",(J6*100)/J$11)</f>
        <v>0</v>
      </c>
      <c r="L6" s="43"/>
      <c r="M6" s="35">
        <f>IF(L$11=0,"-",(L6*100)/L$11)</f>
        <v>0</v>
      </c>
      <c r="N6" s="43"/>
      <c r="O6" s="35">
        <f>IF(N$11=0,"-",(N6*100)/N$11)</f>
        <v>0</v>
      </c>
      <c r="P6" s="43"/>
      <c r="Q6" s="35">
        <f>IF(P$11=0,"-",(P6*100)/P$11)</f>
        <v>0</v>
      </c>
      <c r="R6" s="43"/>
      <c r="S6" s="35">
        <f>IF(R$11=0,"-",(R6*100)/R$11)</f>
        <v>0</v>
      </c>
      <c r="T6" s="43"/>
      <c r="U6" s="35">
        <f>IF(T$11=0,"-",(T6*100)/T$11)</f>
        <v>0</v>
      </c>
      <c r="V6" s="43"/>
      <c r="W6" s="35">
        <f>IF(V$11=0,"-",(V6*100)/V$11)</f>
        <v>0</v>
      </c>
      <c r="X6" s="43"/>
      <c r="Y6" s="35">
        <f>IF(X$11=0,"-",(X6*100)/X$11)</f>
        <v>0</v>
      </c>
      <c r="Z6" s="43"/>
      <c r="AA6" s="35">
        <f>IF(Z$11=0,"-",(Z6*100)/Z$11)</f>
        <v>0</v>
      </c>
      <c r="AB6" s="43">
        <f>SUM(D6,F6,H6,J6,L6,N6,P6,R6,T6,V6,X6,Z6)</f>
        <v>0</v>
      </c>
      <c r="AC6" s="45">
        <f>IF(AB$11=0,"-",(AB6*100)/AB$11)</f>
        <v>0</v>
      </c>
    </row>
    <row r="7" spans="2:30" s="27" customFormat="1" ht="15.95" customHeight="1" x14ac:dyDescent="0.2">
      <c r="B7" s="32" t="s">
        <v>64</v>
      </c>
      <c r="C7" s="33"/>
      <c r="D7" s="34"/>
      <c r="E7" s="35">
        <f>IF($D$11=0,"-",(D7*100)/$D$11)</f>
        <v>0</v>
      </c>
      <c r="F7" s="34"/>
      <c r="G7" s="35">
        <f>IF(F$11=0,"-",(F7*100)/F$11)</f>
        <v>0</v>
      </c>
      <c r="H7" s="34"/>
      <c r="I7" s="35">
        <f>IF(H$11=0,"-",(H7*100)/H$11)</f>
        <v>0</v>
      </c>
      <c r="J7" s="34"/>
      <c r="K7" s="35">
        <f>IF(J$11=0,"-",(J7*100)/J$11)</f>
        <v>0</v>
      </c>
      <c r="L7" s="34"/>
      <c r="M7" s="35">
        <f>IF(L$11=0,"-",(L7*100)/L$11)</f>
        <v>0</v>
      </c>
      <c r="N7" s="34"/>
      <c r="O7" s="35">
        <f>IF(N$11=0,"-",(N7*100)/N$11)</f>
        <v>0</v>
      </c>
      <c r="P7" s="34"/>
      <c r="Q7" s="35">
        <f>IF(P$11=0,"-",(P7*100)/P$11)</f>
        <v>0</v>
      </c>
      <c r="R7" s="34"/>
      <c r="S7" s="35">
        <f>IF(R$11=0,"-",(R7*100)/R$11)</f>
        <v>0</v>
      </c>
      <c r="T7" s="34"/>
      <c r="U7" s="35">
        <f>IF(T$11=0,"-",(T7*100)/T$11)</f>
        <v>0</v>
      </c>
      <c r="V7" s="34"/>
      <c r="W7" s="35">
        <f>IF(V$11=0,"-",(V7*100)/V$11)</f>
        <v>0</v>
      </c>
      <c r="X7" s="34"/>
      <c r="Y7" s="35">
        <f>IF(X$11=0,"-",(X7*100)/X$11)</f>
        <v>0</v>
      </c>
      <c r="Z7" s="34"/>
      <c r="AA7" s="35">
        <f>IF(Z$11=0,"-",(Z7*100)/Z$11)</f>
        <v>0</v>
      </c>
      <c r="AB7" s="43">
        <f t="shared" ref="AB7" si="0">SUM(D7,F7,H7,J7,L7,N7,P7,R7,T7,V7,X7,Z7)</f>
        <v>0</v>
      </c>
      <c r="AC7" s="45">
        <f>IF(AB$11=0,"-",(AB7*100)/AB$11)</f>
        <v>0</v>
      </c>
    </row>
    <row r="8" spans="2:30" s="27" customFormat="1" ht="15.95" customHeight="1" x14ac:dyDescent="0.2">
      <c r="B8" s="41" t="s">
        <v>26</v>
      </c>
      <c r="C8" s="42"/>
      <c r="D8" s="43">
        <v>800</v>
      </c>
      <c r="E8" s="35">
        <f t="shared" ref="E8:E10" si="1">IF($D$11=0,"-",(D8*100)/$D$11)</f>
        <v>100</v>
      </c>
      <c r="F8" s="43">
        <v>800</v>
      </c>
      <c r="G8" s="35">
        <f t="shared" ref="G8:G10" si="2">IF(F$11=0,"-",(F8*100)/F$11)</f>
        <v>100</v>
      </c>
      <c r="H8" s="43">
        <v>300</v>
      </c>
      <c r="I8" s="35">
        <f>IF(H$11=0,"-",(H8*100)/H$11)</f>
        <v>75</v>
      </c>
      <c r="J8" s="43">
        <v>300</v>
      </c>
      <c r="K8" s="35">
        <f t="shared" ref="K8:K10" si="3">IF(J$11=0,"-",(J8*100)/J$11)</f>
        <v>23.076923076923077</v>
      </c>
      <c r="L8" s="43">
        <v>400</v>
      </c>
      <c r="M8" s="35">
        <f t="shared" ref="M8:M10" si="4">IF(L$11=0,"-",(L8*100)/L$11)</f>
        <v>21.05263157894737</v>
      </c>
      <c r="N8" s="43">
        <v>400</v>
      </c>
      <c r="O8" s="35">
        <f t="shared" ref="O8:O10" si="5">IF(N$11=0,"-",(N8*100)/N$11)</f>
        <v>28.571428571428573</v>
      </c>
      <c r="P8" s="43">
        <v>400</v>
      </c>
      <c r="Q8" s="35">
        <f t="shared" ref="Q8:Q10" si="6">IF(P$11=0,"-",(P8*100)/P$11)</f>
        <v>34.782608695652172</v>
      </c>
      <c r="R8" s="43">
        <v>400</v>
      </c>
      <c r="S8" s="35">
        <f t="shared" ref="S8:S10" si="7">IF(R$11=0,"-",(R8*100)/R$11)</f>
        <v>34.782608695652172</v>
      </c>
      <c r="T8" s="43">
        <v>400</v>
      </c>
      <c r="U8" s="35">
        <f t="shared" ref="U8:U10" si="8">IF(T$11=0,"-",(T8*100)/T$11)</f>
        <v>32</v>
      </c>
      <c r="V8" s="43">
        <v>400</v>
      </c>
      <c r="W8" s="35">
        <f t="shared" ref="W8:W10" si="9">IF(V$11=0,"-",(V8*100)/V$11)</f>
        <v>27.586206896551722</v>
      </c>
      <c r="X8" s="43">
        <v>500</v>
      </c>
      <c r="Y8" s="35">
        <f t="shared" ref="Y8:Y10" si="10">IF(X$11=0,"-",(X8*100)/X$11)</f>
        <v>19.607843137254903</v>
      </c>
      <c r="Z8" s="43">
        <v>200</v>
      </c>
      <c r="AA8" s="35">
        <f t="shared" ref="AA8:AA10" si="11">IF(Z$11=0,"-",(Z8*100)/Z$11)</f>
        <v>6.1538461538461542</v>
      </c>
      <c r="AB8" s="43">
        <f>SUM(D8,F8,H8,J8,L8,N8,P8,R8,T8,V8,X8,Z8)</f>
        <v>5300</v>
      </c>
      <c r="AC8" s="45">
        <f>IF(AB$11=0,"-",(AB8*100)/AB$11)</f>
        <v>30.459770114942529</v>
      </c>
    </row>
    <row r="9" spans="2:30" s="27" customFormat="1" ht="15.95" customHeight="1" x14ac:dyDescent="0.2">
      <c r="B9" s="32" t="s">
        <v>58</v>
      </c>
      <c r="C9" s="33"/>
      <c r="D9" s="34">
        <v>0</v>
      </c>
      <c r="E9" s="35">
        <f t="shared" si="1"/>
        <v>0</v>
      </c>
      <c r="F9" s="34">
        <v>0</v>
      </c>
      <c r="G9" s="35">
        <f t="shared" si="2"/>
        <v>0</v>
      </c>
      <c r="H9" s="34">
        <v>0</v>
      </c>
      <c r="I9" s="35">
        <f>IF(H$11=0,"-",(H9*100)/H$11)</f>
        <v>0</v>
      </c>
      <c r="J9" s="34">
        <v>0</v>
      </c>
      <c r="K9" s="35">
        <f t="shared" si="3"/>
        <v>0</v>
      </c>
      <c r="L9" s="34">
        <v>0</v>
      </c>
      <c r="M9" s="35">
        <f t="shared" si="4"/>
        <v>0</v>
      </c>
      <c r="N9" s="34">
        <v>0</v>
      </c>
      <c r="O9" s="35">
        <f>N90</f>
        <v>0</v>
      </c>
      <c r="P9" s="34">
        <v>50</v>
      </c>
      <c r="Q9" s="35">
        <f t="shared" si="6"/>
        <v>4.3478260869565215</v>
      </c>
      <c r="R9" s="34">
        <v>50</v>
      </c>
      <c r="S9" s="35">
        <f t="shared" si="7"/>
        <v>4.3478260869565215</v>
      </c>
      <c r="T9" s="34">
        <v>50</v>
      </c>
      <c r="U9" s="35">
        <f t="shared" si="8"/>
        <v>4</v>
      </c>
      <c r="V9" s="34">
        <v>50</v>
      </c>
      <c r="W9" s="35">
        <f t="shared" si="9"/>
        <v>3.4482758620689653</v>
      </c>
      <c r="X9" s="34">
        <v>50</v>
      </c>
      <c r="Y9" s="35">
        <f t="shared" si="10"/>
        <v>1.9607843137254901</v>
      </c>
      <c r="Z9" s="34">
        <v>50</v>
      </c>
      <c r="AA9" s="35">
        <f t="shared" si="11"/>
        <v>1.5384615384615385</v>
      </c>
      <c r="AB9" s="43">
        <f>SUM(D9,F9,H9,J9,L9,N9,P9,R9,T9,V9,X9,Z9)</f>
        <v>300</v>
      </c>
      <c r="AC9" s="45">
        <f>IF(AB$11=0,"-",(AB9*100)/AB$11)</f>
        <v>1.7241379310344827</v>
      </c>
    </row>
    <row r="10" spans="2:30" s="27" customFormat="1" ht="15.95" customHeight="1" x14ac:dyDescent="0.2">
      <c r="B10" s="41" t="s">
        <v>51</v>
      </c>
      <c r="C10" s="42"/>
      <c r="D10" s="43">
        <v>0</v>
      </c>
      <c r="E10" s="35">
        <f t="shared" si="1"/>
        <v>0</v>
      </c>
      <c r="F10" s="43">
        <v>0</v>
      </c>
      <c r="G10" s="35">
        <f t="shared" si="2"/>
        <v>0</v>
      </c>
      <c r="H10" s="43">
        <v>100</v>
      </c>
      <c r="I10" s="35">
        <f>IF(H$11=0,"-",(H10*100)/H$11)</f>
        <v>25</v>
      </c>
      <c r="J10" s="43">
        <v>1000</v>
      </c>
      <c r="K10" s="35">
        <f t="shared" si="3"/>
        <v>76.92307692307692</v>
      </c>
      <c r="L10" s="43">
        <v>1500</v>
      </c>
      <c r="M10" s="35">
        <f t="shared" si="4"/>
        <v>78.94736842105263</v>
      </c>
      <c r="N10" s="43">
        <v>1000</v>
      </c>
      <c r="O10" s="35">
        <f t="shared" si="5"/>
        <v>71.428571428571431</v>
      </c>
      <c r="P10" s="43">
        <v>700</v>
      </c>
      <c r="Q10" s="35">
        <f t="shared" si="6"/>
        <v>60.869565217391305</v>
      </c>
      <c r="R10" s="43">
        <v>700</v>
      </c>
      <c r="S10" s="35">
        <f t="shared" si="7"/>
        <v>60.869565217391305</v>
      </c>
      <c r="T10" s="43">
        <v>800</v>
      </c>
      <c r="U10" s="35">
        <f t="shared" si="8"/>
        <v>64</v>
      </c>
      <c r="V10" s="43">
        <v>1000</v>
      </c>
      <c r="W10" s="35">
        <f t="shared" si="9"/>
        <v>68.965517241379317</v>
      </c>
      <c r="X10" s="43">
        <v>2000</v>
      </c>
      <c r="Y10" s="35">
        <f t="shared" si="10"/>
        <v>78.431372549019613</v>
      </c>
      <c r="Z10" s="43">
        <v>3000</v>
      </c>
      <c r="AA10" s="35">
        <f t="shared" si="11"/>
        <v>92.307692307692307</v>
      </c>
      <c r="AB10" s="43">
        <f>SUM(D10,F10,H10,J10,L10,N10,P10,R10,T10,V10,X10,Z10)</f>
        <v>11800</v>
      </c>
      <c r="AC10" s="45">
        <f>IF(AB$11=0,"-",(AB10*100)/AB$11)</f>
        <v>67.816091954022994</v>
      </c>
      <c r="AD10" s="64"/>
    </row>
    <row r="11" spans="2:30" s="27" customFormat="1" ht="15.95" customHeight="1" x14ac:dyDescent="0.2">
      <c r="B11" s="36" t="s">
        <v>15</v>
      </c>
      <c r="C11" s="33">
        <v>3</v>
      </c>
      <c r="D11" s="60">
        <f t="shared" ref="D11:AC11" si="12">SUM(D6:D10)</f>
        <v>800</v>
      </c>
      <c r="E11" s="35">
        <f t="shared" si="12"/>
        <v>100</v>
      </c>
      <c r="F11" s="60">
        <f t="shared" si="12"/>
        <v>800</v>
      </c>
      <c r="G11" s="35">
        <f t="shared" si="12"/>
        <v>100</v>
      </c>
      <c r="H11" s="60">
        <f t="shared" si="12"/>
        <v>400</v>
      </c>
      <c r="I11" s="35">
        <f t="shared" si="12"/>
        <v>100</v>
      </c>
      <c r="J11" s="60">
        <f>SUM(J6:J10)</f>
        <v>1300</v>
      </c>
      <c r="K11" s="35">
        <f t="shared" si="12"/>
        <v>100</v>
      </c>
      <c r="L11" s="60">
        <f t="shared" si="12"/>
        <v>1900</v>
      </c>
      <c r="M11" s="35">
        <f t="shared" si="12"/>
        <v>100</v>
      </c>
      <c r="N11" s="60">
        <f t="shared" si="12"/>
        <v>1400</v>
      </c>
      <c r="O11" s="35">
        <f t="shared" si="12"/>
        <v>100</v>
      </c>
      <c r="P11" s="60">
        <f t="shared" si="12"/>
        <v>1150</v>
      </c>
      <c r="Q11" s="35">
        <f t="shared" si="12"/>
        <v>100</v>
      </c>
      <c r="R11" s="60">
        <f>SUM(R6:R10)</f>
        <v>1150</v>
      </c>
      <c r="S11" s="35">
        <f t="shared" si="12"/>
        <v>100</v>
      </c>
      <c r="T11" s="60">
        <f>SUM(T6:T10)</f>
        <v>1250</v>
      </c>
      <c r="U11" s="35">
        <f t="shared" si="12"/>
        <v>100</v>
      </c>
      <c r="V11" s="60">
        <f>SUM(V6:V10)</f>
        <v>1450</v>
      </c>
      <c r="W11" s="35">
        <f t="shared" si="12"/>
        <v>100</v>
      </c>
      <c r="X11" s="60">
        <f>SUM(X6:X10)</f>
        <v>2550</v>
      </c>
      <c r="Y11" s="35">
        <f t="shared" si="12"/>
        <v>100</v>
      </c>
      <c r="Z11" s="60">
        <f t="shared" si="12"/>
        <v>3250</v>
      </c>
      <c r="AA11" s="35">
        <f t="shared" si="12"/>
        <v>100</v>
      </c>
      <c r="AB11" s="37">
        <f t="shared" si="12"/>
        <v>17400</v>
      </c>
      <c r="AC11" s="45">
        <f t="shared" si="12"/>
        <v>100</v>
      </c>
    </row>
    <row r="12" spans="2:30" s="11" customFormat="1" ht="8.1" customHeight="1" x14ac:dyDescent="0.2">
      <c r="B12" s="19"/>
      <c r="C12" s="14"/>
      <c r="D12" s="61"/>
      <c r="E12" s="15"/>
      <c r="F12" s="14"/>
      <c r="G12" s="15"/>
      <c r="H12" s="14"/>
      <c r="I12" s="15"/>
      <c r="J12" s="14"/>
      <c r="K12" s="15"/>
      <c r="L12" s="14"/>
      <c r="M12" s="15"/>
      <c r="N12" s="14"/>
      <c r="O12" s="15"/>
      <c r="P12" s="14"/>
      <c r="Q12" s="15"/>
      <c r="R12" s="14"/>
      <c r="S12" s="15"/>
      <c r="T12" s="14"/>
      <c r="U12" s="15"/>
      <c r="V12" s="14"/>
      <c r="W12" s="15"/>
      <c r="X12" s="14"/>
      <c r="Y12" s="15"/>
      <c r="Z12" s="14"/>
      <c r="AA12" s="15"/>
      <c r="AB12" s="14"/>
      <c r="AC12" s="46"/>
    </row>
    <row r="13" spans="2:30" s="27" customFormat="1" ht="15.95" customHeight="1" x14ac:dyDescent="0.2">
      <c r="B13" s="28" t="s">
        <v>16</v>
      </c>
      <c r="C13" s="38"/>
      <c r="D13" s="62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  <c r="V13" s="38"/>
      <c r="W13" s="39"/>
      <c r="X13" s="38"/>
      <c r="Y13" s="39"/>
      <c r="Z13" s="38"/>
      <c r="AA13" s="39"/>
      <c r="AB13" s="38"/>
      <c r="AC13" s="47"/>
    </row>
    <row r="14" spans="2:30" s="27" customFormat="1" ht="15.95" customHeight="1" x14ac:dyDescent="0.2">
      <c r="B14" s="41" t="s">
        <v>61</v>
      </c>
      <c r="C14" s="42"/>
      <c r="D14" s="43">
        <v>300</v>
      </c>
      <c r="E14" s="35" t="str">
        <f t="shared" ref="E14:E19" si="13">IF(D6=0,"-",(D14*100)/D6)</f>
        <v>-</v>
      </c>
      <c r="F14" s="43">
        <v>100</v>
      </c>
      <c r="G14" s="35" t="str">
        <f t="shared" ref="G14:G19" si="14">IF(F6=0,"-",(F14*100)/F6)</f>
        <v>-</v>
      </c>
      <c r="H14" s="43">
        <v>100</v>
      </c>
      <c r="I14" s="35" t="str">
        <f t="shared" ref="I14:I17" si="15">IF(H6=0,"-",(H14*100)/H6)</f>
        <v>-</v>
      </c>
      <c r="J14" s="43">
        <v>100</v>
      </c>
      <c r="K14" s="35" t="str">
        <f t="shared" ref="K14:K19" si="16">IF(J6=0,"-",(J14*100)/J6)</f>
        <v>-</v>
      </c>
      <c r="L14" s="43">
        <v>100</v>
      </c>
      <c r="M14" s="35" t="str">
        <f t="shared" ref="M14:M19" si="17">IF(L6=0,"-",(L14*100)/L6)</f>
        <v>-</v>
      </c>
      <c r="N14" s="43">
        <v>100</v>
      </c>
      <c r="O14" s="35" t="str">
        <f t="shared" ref="O14:O19" si="18">IF(N6=0,"-",(N14*100)/N6)</f>
        <v>-</v>
      </c>
      <c r="P14" s="43">
        <v>100</v>
      </c>
      <c r="Q14" s="35" t="str">
        <f t="shared" ref="Q14:Q19" si="19">IF(P6=0,"-",(P14*100)/P6)</f>
        <v>-</v>
      </c>
      <c r="R14" s="43">
        <v>100</v>
      </c>
      <c r="S14" s="35" t="str">
        <f t="shared" ref="S14:S19" si="20">IF(R6=0,"-",(R14*100)/R6)</f>
        <v>-</v>
      </c>
      <c r="T14" s="43">
        <v>300</v>
      </c>
      <c r="U14" s="35" t="str">
        <f t="shared" ref="U14:U19" si="21">IF(T6=0,"-",(T14*100)/T6)</f>
        <v>-</v>
      </c>
      <c r="V14" s="43">
        <v>500</v>
      </c>
      <c r="W14" s="35" t="str">
        <f t="shared" ref="W14:W19" si="22">IF(V6=0,"-",(V14*100)/V6)</f>
        <v>-</v>
      </c>
      <c r="X14" s="43">
        <v>600</v>
      </c>
      <c r="Y14" s="35" t="str">
        <f t="shared" ref="Y14:Y19" si="23">IF(X6=0,"-",(X14*100)/X6)</f>
        <v>-</v>
      </c>
      <c r="Z14" s="43">
        <v>200</v>
      </c>
      <c r="AA14" s="35" t="str">
        <f t="shared" ref="AA14:AA19" si="24">IF(Z6=0,"-",(Z14*100)/Z6)</f>
        <v>-</v>
      </c>
      <c r="AB14" s="43">
        <f>SUM(D14,F14,H14,J14,L14,N14,P14,R14,T14,V14,X14,Z14)</f>
        <v>2600</v>
      </c>
      <c r="AC14" s="45" t="str">
        <f t="shared" ref="AC14:AC19" si="25">IF(AB6=0,"-",(AB14*100)/AB6)</f>
        <v>-</v>
      </c>
    </row>
    <row r="15" spans="2:30" s="27" customFormat="1" ht="15.95" customHeight="1" x14ac:dyDescent="0.2">
      <c r="B15" s="32" t="s">
        <v>62</v>
      </c>
      <c r="C15" s="33"/>
      <c r="D15" s="34">
        <v>50</v>
      </c>
      <c r="E15" s="35" t="str">
        <f t="shared" si="13"/>
        <v>-</v>
      </c>
      <c r="F15" s="34"/>
      <c r="G15" s="35" t="str">
        <f t="shared" si="14"/>
        <v>-</v>
      </c>
      <c r="H15" s="34"/>
      <c r="I15" s="35" t="str">
        <f t="shared" si="15"/>
        <v>-</v>
      </c>
      <c r="J15" s="34"/>
      <c r="K15" s="35" t="str">
        <f t="shared" si="16"/>
        <v>-</v>
      </c>
      <c r="L15" s="34">
        <v>70</v>
      </c>
      <c r="M15" s="35" t="str">
        <f t="shared" si="17"/>
        <v>-</v>
      </c>
      <c r="N15" s="34"/>
      <c r="O15" s="35" t="str">
        <f t="shared" si="18"/>
        <v>-</v>
      </c>
      <c r="P15" s="34">
        <v>0</v>
      </c>
      <c r="Q15" s="35" t="str">
        <f t="shared" si="19"/>
        <v>-</v>
      </c>
      <c r="R15" s="34">
        <v>70</v>
      </c>
      <c r="S15" s="35" t="str">
        <f t="shared" si="20"/>
        <v>-</v>
      </c>
      <c r="T15" s="34">
        <v>0</v>
      </c>
      <c r="U15" s="35" t="str">
        <f t="shared" si="21"/>
        <v>-</v>
      </c>
      <c r="V15" s="34">
        <v>150</v>
      </c>
      <c r="W15" s="35" t="str">
        <f t="shared" si="22"/>
        <v>-</v>
      </c>
      <c r="X15" s="34">
        <v>0</v>
      </c>
      <c r="Y15" s="35" t="str">
        <f t="shared" si="23"/>
        <v>-</v>
      </c>
      <c r="Z15" s="34">
        <v>0</v>
      </c>
      <c r="AA15" s="35" t="str">
        <f t="shared" si="24"/>
        <v>-</v>
      </c>
      <c r="AB15" s="43">
        <f t="shared" ref="AB15:AB18" si="26">SUM(D15,F15,H15,J15,L15,N15,P15,R15,T15,V15,X15,Z15)</f>
        <v>340</v>
      </c>
      <c r="AC15" s="45" t="str">
        <f t="shared" si="25"/>
        <v>-</v>
      </c>
    </row>
    <row r="16" spans="2:30" s="27" customFormat="1" ht="15.95" customHeight="1" x14ac:dyDescent="0.2">
      <c r="B16" s="41" t="s">
        <v>49</v>
      </c>
      <c r="C16" s="42"/>
      <c r="D16" s="43">
        <v>0</v>
      </c>
      <c r="E16" s="35">
        <f t="shared" si="13"/>
        <v>0</v>
      </c>
      <c r="F16" s="43">
        <v>0</v>
      </c>
      <c r="G16" s="35">
        <f t="shared" si="14"/>
        <v>0</v>
      </c>
      <c r="H16" s="43">
        <v>0</v>
      </c>
      <c r="I16" s="35">
        <f t="shared" si="15"/>
        <v>0</v>
      </c>
      <c r="J16" s="43">
        <v>0</v>
      </c>
      <c r="K16" s="35">
        <f t="shared" si="16"/>
        <v>0</v>
      </c>
      <c r="L16" s="43">
        <v>0</v>
      </c>
      <c r="M16" s="35">
        <f t="shared" si="17"/>
        <v>0</v>
      </c>
      <c r="N16" s="43">
        <v>0</v>
      </c>
      <c r="O16" s="35">
        <f t="shared" si="18"/>
        <v>0</v>
      </c>
      <c r="P16" s="43">
        <v>0</v>
      </c>
      <c r="Q16" s="35">
        <f t="shared" si="19"/>
        <v>0</v>
      </c>
      <c r="R16" s="43">
        <v>0</v>
      </c>
      <c r="S16" s="35">
        <f t="shared" si="20"/>
        <v>0</v>
      </c>
      <c r="T16" s="43">
        <v>0</v>
      </c>
      <c r="U16" s="35">
        <f t="shared" si="21"/>
        <v>0</v>
      </c>
      <c r="V16" s="43">
        <v>0</v>
      </c>
      <c r="W16" s="35">
        <f t="shared" si="22"/>
        <v>0</v>
      </c>
      <c r="X16" s="43">
        <v>0</v>
      </c>
      <c r="Y16" s="35">
        <f t="shared" si="23"/>
        <v>0</v>
      </c>
      <c r="Z16" s="43">
        <v>0</v>
      </c>
      <c r="AA16" s="35">
        <f t="shared" si="24"/>
        <v>0</v>
      </c>
      <c r="AB16" s="43">
        <f t="shared" si="26"/>
        <v>0</v>
      </c>
      <c r="AC16" s="45">
        <f t="shared" si="25"/>
        <v>0</v>
      </c>
    </row>
    <row r="17" spans="2:29" s="27" customFormat="1" ht="15.95" customHeight="1" x14ac:dyDescent="0.2">
      <c r="B17" s="32"/>
      <c r="C17" s="33"/>
      <c r="D17" s="34"/>
      <c r="E17" s="35" t="str">
        <f t="shared" si="13"/>
        <v>-</v>
      </c>
      <c r="F17" s="34"/>
      <c r="G17" s="35" t="str">
        <f t="shared" si="14"/>
        <v>-</v>
      </c>
      <c r="H17" s="34"/>
      <c r="I17" s="35" t="str">
        <f t="shared" si="15"/>
        <v>-</v>
      </c>
      <c r="J17" s="34"/>
      <c r="K17" s="35" t="str">
        <f t="shared" si="16"/>
        <v>-</v>
      </c>
      <c r="L17" s="34"/>
      <c r="M17" s="35" t="str">
        <f t="shared" si="17"/>
        <v>-</v>
      </c>
      <c r="N17" s="40"/>
      <c r="O17" s="35" t="str">
        <f t="shared" si="18"/>
        <v>-</v>
      </c>
      <c r="P17" s="34"/>
      <c r="Q17" s="35">
        <f t="shared" si="19"/>
        <v>0</v>
      </c>
      <c r="R17" s="34"/>
      <c r="S17" s="35">
        <f t="shared" si="20"/>
        <v>0</v>
      </c>
      <c r="T17" s="34"/>
      <c r="U17" s="35">
        <f t="shared" si="21"/>
        <v>0</v>
      </c>
      <c r="V17" s="34"/>
      <c r="W17" s="35">
        <f t="shared" si="22"/>
        <v>0</v>
      </c>
      <c r="X17" s="34"/>
      <c r="Y17" s="35">
        <f t="shared" si="23"/>
        <v>0</v>
      </c>
      <c r="Z17" s="34"/>
      <c r="AA17" s="35">
        <f t="shared" si="24"/>
        <v>0</v>
      </c>
      <c r="AB17" s="43">
        <f t="shared" si="26"/>
        <v>0</v>
      </c>
      <c r="AC17" s="45">
        <f t="shared" si="25"/>
        <v>0</v>
      </c>
    </row>
    <row r="18" spans="2:29" s="27" customFormat="1" ht="15.95" customHeight="1" x14ac:dyDescent="0.2">
      <c r="B18" s="41"/>
      <c r="C18" s="42"/>
      <c r="D18" s="43"/>
      <c r="E18" s="35" t="str">
        <f t="shared" si="13"/>
        <v>-</v>
      </c>
      <c r="F18" s="43"/>
      <c r="G18" s="35" t="str">
        <f t="shared" si="14"/>
        <v>-</v>
      </c>
      <c r="H18" s="43"/>
      <c r="I18" s="35">
        <f>IF(H10=0,"-",(H18*100)/H10)</f>
        <v>0</v>
      </c>
      <c r="J18" s="43"/>
      <c r="K18" s="35">
        <f t="shared" si="16"/>
        <v>0</v>
      </c>
      <c r="L18" s="43"/>
      <c r="M18" s="35">
        <f t="shared" si="17"/>
        <v>0</v>
      </c>
      <c r="N18" s="43"/>
      <c r="O18" s="35">
        <f t="shared" si="18"/>
        <v>0</v>
      </c>
      <c r="P18" s="43"/>
      <c r="Q18" s="35">
        <f t="shared" si="19"/>
        <v>0</v>
      </c>
      <c r="R18" s="43"/>
      <c r="S18" s="35">
        <f t="shared" si="20"/>
        <v>0</v>
      </c>
      <c r="T18" s="43"/>
      <c r="U18" s="35">
        <f t="shared" si="21"/>
        <v>0</v>
      </c>
      <c r="V18" s="43"/>
      <c r="W18" s="35">
        <f t="shared" si="22"/>
        <v>0</v>
      </c>
      <c r="X18" s="43"/>
      <c r="Y18" s="35">
        <f t="shared" si="23"/>
        <v>0</v>
      </c>
      <c r="Z18" s="43"/>
      <c r="AA18" s="35">
        <f t="shared" si="24"/>
        <v>0</v>
      </c>
      <c r="AB18" s="43">
        <f t="shared" si="26"/>
        <v>0</v>
      </c>
      <c r="AC18" s="45">
        <f t="shared" si="25"/>
        <v>0</v>
      </c>
    </row>
    <row r="19" spans="2:29" s="27" customFormat="1" ht="15.95" customHeight="1" x14ac:dyDescent="0.2">
      <c r="B19" s="36" t="s">
        <v>17</v>
      </c>
      <c r="C19" s="33"/>
      <c r="D19" s="37">
        <f>SUM(D14:D18)</f>
        <v>350</v>
      </c>
      <c r="E19" s="35">
        <f t="shared" si="13"/>
        <v>43.75</v>
      </c>
      <c r="F19" s="37">
        <f>SUM(F14:F18)</f>
        <v>100</v>
      </c>
      <c r="G19" s="35">
        <f t="shared" si="14"/>
        <v>12.5</v>
      </c>
      <c r="H19" s="37">
        <f>SUM(H14:H18)</f>
        <v>100</v>
      </c>
      <c r="I19" s="35">
        <f>IF(H11=0,"-",(H19*100)/H11)</f>
        <v>25</v>
      </c>
      <c r="J19" s="37">
        <f>SUM(J14:J18)</f>
        <v>100</v>
      </c>
      <c r="K19" s="35">
        <f t="shared" si="16"/>
        <v>7.6923076923076925</v>
      </c>
      <c r="L19" s="37">
        <f>SUM(L14:L18)</f>
        <v>170</v>
      </c>
      <c r="M19" s="35">
        <f t="shared" si="17"/>
        <v>8.9473684210526319</v>
      </c>
      <c r="N19" s="37">
        <f>SUM(N14:N18)</f>
        <v>100</v>
      </c>
      <c r="O19" s="35">
        <f t="shared" si="18"/>
        <v>7.1428571428571432</v>
      </c>
      <c r="P19" s="37">
        <f>SUM(P14:P18)</f>
        <v>100</v>
      </c>
      <c r="Q19" s="35">
        <f t="shared" si="19"/>
        <v>8.695652173913043</v>
      </c>
      <c r="R19" s="37">
        <f>SUM(R14:R18)</f>
        <v>170</v>
      </c>
      <c r="S19" s="35">
        <f t="shared" si="20"/>
        <v>14.782608695652174</v>
      </c>
      <c r="T19" s="37">
        <f>SUM(T14:T18)</f>
        <v>300</v>
      </c>
      <c r="U19" s="35">
        <f t="shared" si="21"/>
        <v>24</v>
      </c>
      <c r="V19" s="37">
        <f>SUM(V14:V18)</f>
        <v>650</v>
      </c>
      <c r="W19" s="35">
        <f t="shared" si="22"/>
        <v>44.827586206896555</v>
      </c>
      <c r="X19" s="37">
        <f>SUM(X14:X18)</f>
        <v>600</v>
      </c>
      <c r="Y19" s="35">
        <f t="shared" si="23"/>
        <v>23.529411764705884</v>
      </c>
      <c r="Z19" s="37">
        <f>SUM(Z14:Z18)</f>
        <v>200</v>
      </c>
      <c r="AA19" s="35">
        <f t="shared" si="24"/>
        <v>6.1538461538461542</v>
      </c>
      <c r="AB19" s="37">
        <f>SUM(AB14:AB18)</f>
        <v>2940</v>
      </c>
      <c r="AC19" s="45">
        <f t="shared" si="25"/>
        <v>16.896551724137932</v>
      </c>
    </row>
    <row r="20" spans="2:29" s="11" customFormat="1" ht="8.25" customHeight="1" x14ac:dyDescent="0.2">
      <c r="B20" s="16"/>
      <c r="C20" s="17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  <c r="AA20" s="18"/>
      <c r="AB20" s="17"/>
      <c r="AC20" s="48"/>
    </row>
    <row r="21" spans="2:29" s="27" customFormat="1" ht="15.95" customHeight="1" x14ac:dyDescent="0.2">
      <c r="B21" s="44" t="s">
        <v>18</v>
      </c>
      <c r="C21" s="42"/>
      <c r="D21" s="37">
        <f>D11-D19</f>
        <v>450</v>
      </c>
      <c r="E21" s="35">
        <f>IF(D11=0,"-",(D21*100)/D11)</f>
        <v>56.25</v>
      </c>
      <c r="F21" s="37">
        <f>F11-F19</f>
        <v>700</v>
      </c>
      <c r="G21" s="35">
        <f>IF(F11=0,"-",(F21*100)/F11)</f>
        <v>87.5</v>
      </c>
      <c r="H21" s="37">
        <f>H11-H19</f>
        <v>300</v>
      </c>
      <c r="I21" s="35">
        <f>IF(H11=0,"-",(H21*100)/H11)</f>
        <v>75</v>
      </c>
      <c r="J21" s="37">
        <f>J11-J19</f>
        <v>1200</v>
      </c>
      <c r="K21" s="35">
        <f>IF(J11=0,"-",(J21*100)/J11)</f>
        <v>92.307692307692307</v>
      </c>
      <c r="L21" s="37">
        <f>L11-L19</f>
        <v>1730</v>
      </c>
      <c r="M21" s="35">
        <f>IF(L11=0,"-",(L21*100)/L11)</f>
        <v>91.05263157894737</v>
      </c>
      <c r="N21" s="37">
        <f>N11-N19</f>
        <v>1300</v>
      </c>
      <c r="O21" s="35">
        <f>IF(N11=0,"-",(N21*100)/N11)</f>
        <v>92.857142857142861</v>
      </c>
      <c r="P21" s="37">
        <f>P11-P19</f>
        <v>1050</v>
      </c>
      <c r="Q21" s="35">
        <f>IF(P11=0,"-",(P21*100)/P11)</f>
        <v>91.304347826086953</v>
      </c>
      <c r="R21" s="37">
        <f>R11-R19</f>
        <v>980</v>
      </c>
      <c r="S21" s="35">
        <f>IF(R11=0,"-",(R21*100)/R11)</f>
        <v>85.217391304347828</v>
      </c>
      <c r="T21" s="37">
        <f>T11-T19</f>
        <v>950</v>
      </c>
      <c r="U21" s="35">
        <f>IF(T11=0,"-",(T21*100)/T11)</f>
        <v>76</v>
      </c>
      <c r="V21" s="37">
        <f>V11-V19</f>
        <v>800</v>
      </c>
      <c r="W21" s="35">
        <f>IF(V11=0,"-",(V21*100)/V11)</f>
        <v>55.172413793103445</v>
      </c>
      <c r="X21" s="37">
        <f>X11-X19</f>
        <v>1950</v>
      </c>
      <c r="Y21" s="35">
        <f>IF(X11=0,"-",(X21*100)/X11)</f>
        <v>76.470588235294116</v>
      </c>
      <c r="Z21" s="37">
        <f>Z11-Z19</f>
        <v>3050</v>
      </c>
      <c r="AA21" s="35">
        <f>IF(Z11=0,"-",(Z21*100)/Z11)</f>
        <v>93.84615384615384</v>
      </c>
      <c r="AB21" s="37">
        <f>AB11-AB19</f>
        <v>14460</v>
      </c>
      <c r="AC21" s="45">
        <f>IF(AB11=0,"-",(AB21*100)/AB11)</f>
        <v>83.103448275862064</v>
      </c>
    </row>
    <row r="22" spans="2:29" s="11" customFormat="1" ht="8.1" customHeight="1" x14ac:dyDescent="0.2">
      <c r="B22" s="19"/>
      <c r="C22" s="14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14"/>
      <c r="Y22" s="15"/>
      <c r="Z22" s="14"/>
      <c r="AA22" s="15"/>
      <c r="AB22" s="14"/>
      <c r="AC22" s="46"/>
    </row>
    <row r="23" spans="2:29" s="27" customFormat="1" ht="15.95" customHeight="1" x14ac:dyDescent="0.2">
      <c r="B23" s="28" t="s">
        <v>19</v>
      </c>
      <c r="C23" s="38"/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  <c r="T23" s="38"/>
      <c r="U23" s="39"/>
      <c r="V23" s="38"/>
      <c r="W23" s="39"/>
      <c r="X23" s="38"/>
      <c r="Y23" s="39"/>
      <c r="Z23" s="38"/>
      <c r="AA23" s="39"/>
      <c r="AB23" s="38"/>
      <c r="AC23" s="47"/>
    </row>
    <row r="24" spans="2:29" s="27" customFormat="1" ht="15.95" customHeight="1" x14ac:dyDescent="0.2">
      <c r="B24" s="41" t="s">
        <v>10</v>
      </c>
      <c r="C24" s="42"/>
      <c r="D24" s="43">
        <v>800</v>
      </c>
      <c r="E24" s="35">
        <f>IF($D$11=0,"-",(D24*100)/$D$11)</f>
        <v>100</v>
      </c>
      <c r="F24" s="43">
        <v>800</v>
      </c>
      <c r="G24" s="35">
        <f>IF(F$11=0,"-",(F24*100)/F$11)</f>
        <v>100</v>
      </c>
      <c r="H24" s="43">
        <v>800</v>
      </c>
      <c r="I24" s="35">
        <f t="shared" ref="I24:I40" si="27">IF(H$11=0,"-",(H24*100)/H$11)</f>
        <v>200</v>
      </c>
      <c r="J24" s="43">
        <v>800</v>
      </c>
      <c r="K24" s="35">
        <f>IF(J$11=0,"-",(J24*100)/J$11)</f>
        <v>61.53846153846154</v>
      </c>
      <c r="L24" s="43">
        <v>800</v>
      </c>
      <c r="M24" s="35">
        <f>IF(L$11=0,"-",(L24*100)/L$11)</f>
        <v>42.10526315789474</v>
      </c>
      <c r="N24" s="43">
        <v>800</v>
      </c>
      <c r="O24" s="35">
        <f>IF(N$11=0,"-",(N24*100)/N$11)</f>
        <v>57.142857142857146</v>
      </c>
      <c r="P24" s="43">
        <v>800</v>
      </c>
      <c r="Q24" s="35">
        <f>IF(P$11=0,"-",(P24*100)/P$11)</f>
        <v>69.565217391304344</v>
      </c>
      <c r="R24" s="43">
        <v>800</v>
      </c>
      <c r="S24" s="35">
        <f>IF(R$11=0,"-",(R24*100)/R$11)</f>
        <v>69.565217391304344</v>
      </c>
      <c r="T24" s="43">
        <v>800</v>
      </c>
      <c r="U24" s="35">
        <f>IF(T$11=0,"-",(T24*100)/T$11)</f>
        <v>64</v>
      </c>
      <c r="V24" s="43">
        <v>800</v>
      </c>
      <c r="W24" s="35">
        <f>IF(V$11=0,"-",(V24*100)/V$11)</f>
        <v>55.172413793103445</v>
      </c>
      <c r="X24" s="43">
        <v>800</v>
      </c>
      <c r="Y24" s="35">
        <f>IF(X$11=0,"-",(X24*100)/X$11)</f>
        <v>31.372549019607842</v>
      </c>
      <c r="Z24" s="43">
        <v>800</v>
      </c>
      <c r="AA24" s="35">
        <f>IF(Z$11=0,"-",(Z24*100)/Z$11)</f>
        <v>24.615384615384617</v>
      </c>
      <c r="AB24" s="43">
        <f t="shared" ref="AB24:AB39" si="28">SUM(D24,F24,H24,J24,L24,N24,P24,R24,T24,V24,X24,Z24)</f>
        <v>9600</v>
      </c>
      <c r="AC24" s="45">
        <f>IF(AB$11=0,"-",(AB24*100)/AB$11)</f>
        <v>55.172413793103445</v>
      </c>
    </row>
    <row r="25" spans="2:29" s="27" customFormat="1" ht="24" customHeight="1" x14ac:dyDescent="0.2">
      <c r="B25" s="41" t="s">
        <v>55</v>
      </c>
      <c r="C25" s="42"/>
      <c r="D25" s="43">
        <v>50</v>
      </c>
      <c r="E25" s="35">
        <f t="shared" ref="E25:E40" si="29">IF($D$11=0,"-",(D25*100)/$D$11)</f>
        <v>6.25</v>
      </c>
      <c r="F25" s="43">
        <v>50</v>
      </c>
      <c r="G25" s="35">
        <f t="shared" ref="G25:G40" si="30">IF(F$11=0,"-",(F25*100)/F$11)</f>
        <v>6.25</v>
      </c>
      <c r="H25" s="43">
        <v>50</v>
      </c>
      <c r="I25" s="35">
        <f t="shared" si="27"/>
        <v>12.5</v>
      </c>
      <c r="J25" s="43">
        <v>50</v>
      </c>
      <c r="K25" s="35">
        <f t="shared" ref="K25:K40" si="31">IF(J$11=0,"-",(J25*100)/J$11)</f>
        <v>3.8461538461538463</v>
      </c>
      <c r="L25" s="43">
        <v>50</v>
      </c>
      <c r="M25" s="35">
        <f t="shared" ref="M25:M40" si="32">IF(L$11=0,"-",(L25*100)/L$11)</f>
        <v>2.6315789473684212</v>
      </c>
      <c r="N25" s="43">
        <v>50</v>
      </c>
      <c r="O25" s="35">
        <f t="shared" ref="O25:O40" si="33">IF(N$11=0,"-",(N25*100)/N$11)</f>
        <v>3.5714285714285716</v>
      </c>
      <c r="P25" s="43">
        <v>50</v>
      </c>
      <c r="Q25" s="35">
        <f t="shared" ref="Q25:Q40" si="34">IF(P$11=0,"-",(P25*100)/P$11)</f>
        <v>4.3478260869565215</v>
      </c>
      <c r="R25" s="43">
        <v>50</v>
      </c>
      <c r="S25" s="35">
        <f t="shared" ref="S25:S40" si="35">IF(R$11=0,"-",(R25*100)/R$11)</f>
        <v>4.3478260869565215</v>
      </c>
      <c r="T25" s="43">
        <v>50</v>
      </c>
      <c r="U25" s="35">
        <f t="shared" ref="U25:U40" si="36">IF(T$11=0,"-",(T25*100)/T$11)</f>
        <v>4</v>
      </c>
      <c r="V25" s="43">
        <v>50</v>
      </c>
      <c r="W25" s="35">
        <f t="shared" ref="W25:W40" si="37">IF(V$11=0,"-",(V25*100)/V$11)</f>
        <v>3.4482758620689653</v>
      </c>
      <c r="X25" s="43">
        <v>50</v>
      </c>
      <c r="Y25" s="35">
        <f t="shared" ref="Y25:Y40" si="38">IF(X$11=0,"-",(X25*100)/X$11)</f>
        <v>1.9607843137254901</v>
      </c>
      <c r="Z25" s="43">
        <v>50</v>
      </c>
      <c r="AA25" s="35">
        <f t="shared" ref="AA25:AA40" si="39">IF(Z$11=0,"-",(Z25*100)/Z$11)</f>
        <v>1.5384615384615385</v>
      </c>
      <c r="AB25" s="43">
        <f t="shared" si="28"/>
        <v>600</v>
      </c>
      <c r="AC25" s="45">
        <f t="shared" ref="AC25:AC40" si="40">IF(AB$11=0,"-",(AB25*100)/AB$11)</f>
        <v>3.4482758620689653</v>
      </c>
    </row>
    <row r="26" spans="2:29" s="27" customFormat="1" ht="15.95" customHeight="1" x14ac:dyDescent="0.2">
      <c r="B26" s="32" t="s">
        <v>4</v>
      </c>
      <c r="C26" s="33"/>
      <c r="D26" s="34">
        <v>0</v>
      </c>
      <c r="E26" s="35">
        <f t="shared" si="29"/>
        <v>0</v>
      </c>
      <c r="F26" s="34">
        <v>0</v>
      </c>
      <c r="G26" s="35">
        <f t="shared" si="30"/>
        <v>0</v>
      </c>
      <c r="H26" s="34">
        <v>0</v>
      </c>
      <c r="I26" s="35">
        <f t="shared" si="27"/>
        <v>0</v>
      </c>
      <c r="J26" s="34">
        <v>0</v>
      </c>
      <c r="K26" s="35">
        <f t="shared" si="31"/>
        <v>0</v>
      </c>
      <c r="L26" s="34">
        <v>0</v>
      </c>
      <c r="M26" s="35">
        <f t="shared" si="32"/>
        <v>0</v>
      </c>
      <c r="N26" s="34">
        <v>0</v>
      </c>
      <c r="O26" s="35">
        <f t="shared" si="33"/>
        <v>0</v>
      </c>
      <c r="P26" s="34">
        <v>0</v>
      </c>
      <c r="Q26" s="35">
        <f t="shared" si="34"/>
        <v>0</v>
      </c>
      <c r="R26" s="34">
        <v>0</v>
      </c>
      <c r="S26" s="35">
        <f t="shared" si="35"/>
        <v>0</v>
      </c>
      <c r="T26" s="34">
        <v>0</v>
      </c>
      <c r="U26" s="35">
        <f t="shared" si="36"/>
        <v>0</v>
      </c>
      <c r="V26" s="34">
        <v>0</v>
      </c>
      <c r="W26" s="35">
        <f t="shared" si="37"/>
        <v>0</v>
      </c>
      <c r="X26" s="34">
        <v>0</v>
      </c>
      <c r="Y26" s="35">
        <f t="shared" si="38"/>
        <v>0</v>
      </c>
      <c r="Z26" s="34">
        <v>0</v>
      </c>
      <c r="AA26" s="35">
        <f t="shared" si="39"/>
        <v>0</v>
      </c>
      <c r="AB26" s="43">
        <f t="shared" si="28"/>
        <v>0</v>
      </c>
      <c r="AC26" s="45">
        <f t="shared" si="40"/>
        <v>0</v>
      </c>
    </row>
    <row r="27" spans="2:29" s="27" customFormat="1" ht="15.95" customHeight="1" x14ac:dyDescent="0.2">
      <c r="B27" s="41" t="s">
        <v>5</v>
      </c>
      <c r="C27" s="42"/>
      <c r="D27" s="34"/>
      <c r="E27" s="35">
        <f t="shared" si="29"/>
        <v>0</v>
      </c>
      <c r="F27" s="34"/>
      <c r="G27" s="35">
        <f t="shared" si="30"/>
        <v>0</v>
      </c>
      <c r="H27" s="34"/>
      <c r="I27" s="35">
        <f t="shared" si="27"/>
        <v>0</v>
      </c>
      <c r="J27" s="34"/>
      <c r="K27" s="35">
        <f t="shared" si="31"/>
        <v>0</v>
      </c>
      <c r="L27" s="34"/>
      <c r="M27" s="35">
        <f t="shared" si="32"/>
        <v>0</v>
      </c>
      <c r="N27" s="34"/>
      <c r="O27" s="35">
        <f t="shared" si="33"/>
        <v>0</v>
      </c>
      <c r="P27" s="34"/>
      <c r="Q27" s="35">
        <f t="shared" si="34"/>
        <v>0</v>
      </c>
      <c r="R27" s="34"/>
      <c r="S27" s="35">
        <f t="shared" si="35"/>
        <v>0</v>
      </c>
      <c r="T27" s="34"/>
      <c r="U27" s="35">
        <f t="shared" si="36"/>
        <v>0</v>
      </c>
      <c r="V27" s="34"/>
      <c r="W27" s="35">
        <f t="shared" si="37"/>
        <v>0</v>
      </c>
      <c r="X27" s="34"/>
      <c r="Y27" s="35">
        <f t="shared" si="38"/>
        <v>0</v>
      </c>
      <c r="Z27" s="34"/>
      <c r="AA27" s="35">
        <f t="shared" si="39"/>
        <v>0</v>
      </c>
      <c r="AB27" s="43">
        <f t="shared" si="28"/>
        <v>0</v>
      </c>
      <c r="AC27" s="45">
        <f t="shared" si="40"/>
        <v>0</v>
      </c>
    </row>
    <row r="28" spans="2:29" s="27" customFormat="1" ht="15.95" customHeight="1" x14ac:dyDescent="0.2">
      <c r="B28" s="32" t="s">
        <v>6</v>
      </c>
      <c r="C28" s="33"/>
      <c r="D28" s="34">
        <v>0</v>
      </c>
      <c r="E28" s="35">
        <f t="shared" si="29"/>
        <v>0</v>
      </c>
      <c r="F28" s="34"/>
      <c r="G28" s="35">
        <f t="shared" si="30"/>
        <v>0</v>
      </c>
      <c r="H28" s="34"/>
      <c r="I28" s="35">
        <f t="shared" si="27"/>
        <v>0</v>
      </c>
      <c r="J28" s="34">
        <v>0</v>
      </c>
      <c r="K28" s="35">
        <f t="shared" si="31"/>
        <v>0</v>
      </c>
      <c r="L28" s="34">
        <v>0</v>
      </c>
      <c r="M28" s="35">
        <f t="shared" si="32"/>
        <v>0</v>
      </c>
      <c r="N28" s="34">
        <v>0</v>
      </c>
      <c r="O28" s="35">
        <f t="shared" si="33"/>
        <v>0</v>
      </c>
      <c r="P28" s="34">
        <v>0</v>
      </c>
      <c r="Q28" s="35">
        <f t="shared" si="34"/>
        <v>0</v>
      </c>
      <c r="R28" s="34">
        <v>0</v>
      </c>
      <c r="S28" s="35">
        <f t="shared" si="35"/>
        <v>0</v>
      </c>
      <c r="T28" s="34">
        <v>0</v>
      </c>
      <c r="U28" s="35">
        <f t="shared" si="36"/>
        <v>0</v>
      </c>
      <c r="V28" s="34">
        <v>0</v>
      </c>
      <c r="W28" s="35">
        <f t="shared" si="37"/>
        <v>0</v>
      </c>
      <c r="X28" s="34">
        <v>0</v>
      </c>
      <c r="Y28" s="35">
        <f t="shared" si="38"/>
        <v>0</v>
      </c>
      <c r="Z28" s="34">
        <v>0</v>
      </c>
      <c r="AA28" s="35">
        <f t="shared" si="39"/>
        <v>0</v>
      </c>
      <c r="AB28" s="43">
        <f t="shared" si="28"/>
        <v>0</v>
      </c>
      <c r="AC28" s="45">
        <f t="shared" si="40"/>
        <v>0</v>
      </c>
    </row>
    <row r="29" spans="2:29" s="27" customFormat="1" ht="15.95" customHeight="1" x14ac:dyDescent="0.2">
      <c r="B29" s="41" t="s">
        <v>7</v>
      </c>
      <c r="C29" s="42"/>
      <c r="D29" s="43">
        <v>300</v>
      </c>
      <c r="E29" s="35">
        <f t="shared" si="29"/>
        <v>37.5</v>
      </c>
      <c r="F29" s="43">
        <v>300</v>
      </c>
      <c r="G29" s="35">
        <f t="shared" si="30"/>
        <v>37.5</v>
      </c>
      <c r="H29" s="43">
        <v>300</v>
      </c>
      <c r="I29" s="35">
        <f t="shared" si="27"/>
        <v>75</v>
      </c>
      <c r="J29" s="43">
        <v>300</v>
      </c>
      <c r="K29" s="35">
        <f t="shared" si="31"/>
        <v>23.076923076923077</v>
      </c>
      <c r="L29" s="43">
        <v>300</v>
      </c>
      <c r="M29" s="35">
        <f t="shared" si="32"/>
        <v>15.789473684210526</v>
      </c>
      <c r="N29" s="43">
        <v>300</v>
      </c>
      <c r="O29" s="35">
        <f t="shared" si="33"/>
        <v>21.428571428571427</v>
      </c>
      <c r="P29" s="43">
        <v>300</v>
      </c>
      <c r="Q29" s="35">
        <f t="shared" si="34"/>
        <v>26.086956521739129</v>
      </c>
      <c r="R29" s="43">
        <v>300</v>
      </c>
      <c r="S29" s="35">
        <f t="shared" si="35"/>
        <v>26.086956521739129</v>
      </c>
      <c r="T29" s="43">
        <v>300</v>
      </c>
      <c r="U29" s="35">
        <f t="shared" si="36"/>
        <v>24</v>
      </c>
      <c r="V29" s="43">
        <v>300</v>
      </c>
      <c r="W29" s="35">
        <f t="shared" si="37"/>
        <v>20.689655172413794</v>
      </c>
      <c r="X29" s="43">
        <v>300</v>
      </c>
      <c r="Y29" s="35">
        <f t="shared" si="38"/>
        <v>11.764705882352942</v>
      </c>
      <c r="Z29" s="43">
        <v>300</v>
      </c>
      <c r="AA29" s="35">
        <f t="shared" si="39"/>
        <v>9.2307692307692299</v>
      </c>
      <c r="AB29" s="43">
        <f t="shared" si="28"/>
        <v>3600</v>
      </c>
      <c r="AC29" s="45">
        <f t="shared" si="40"/>
        <v>20.689655172413794</v>
      </c>
    </row>
    <row r="30" spans="2:29" s="27" customFormat="1" ht="15.95" customHeight="1" x14ac:dyDescent="0.2">
      <c r="B30" s="32" t="s">
        <v>53</v>
      </c>
      <c r="C30" s="33"/>
      <c r="D30" s="34">
        <v>82</v>
      </c>
      <c r="E30" s="35">
        <f t="shared" si="29"/>
        <v>10.25</v>
      </c>
      <c r="F30" s="34">
        <v>98</v>
      </c>
      <c r="G30" s="35">
        <f t="shared" si="30"/>
        <v>12.25</v>
      </c>
      <c r="H30" s="34"/>
      <c r="I30" s="35">
        <f t="shared" si="27"/>
        <v>0</v>
      </c>
      <c r="J30" s="34">
        <v>90</v>
      </c>
      <c r="K30" s="35">
        <f t="shared" si="31"/>
        <v>6.9230769230769234</v>
      </c>
      <c r="L30" s="34">
        <v>98</v>
      </c>
      <c r="M30" s="35">
        <f t="shared" si="32"/>
        <v>5.1578947368421053</v>
      </c>
      <c r="N30" s="34">
        <v>86</v>
      </c>
      <c r="O30" s="35">
        <f t="shared" si="33"/>
        <v>6.1428571428571432</v>
      </c>
      <c r="P30" s="34">
        <v>86</v>
      </c>
      <c r="Q30" s="35">
        <f t="shared" si="34"/>
        <v>7.4782608695652177</v>
      </c>
      <c r="R30" s="34">
        <v>99</v>
      </c>
      <c r="S30" s="35">
        <f t="shared" si="35"/>
        <v>8.6086956521739122</v>
      </c>
      <c r="T30" s="34">
        <v>0</v>
      </c>
      <c r="U30" s="35">
        <f t="shared" si="36"/>
        <v>0</v>
      </c>
      <c r="V30" s="34">
        <v>116</v>
      </c>
      <c r="W30" s="35">
        <f t="shared" si="37"/>
        <v>8</v>
      </c>
      <c r="X30" s="34">
        <v>0</v>
      </c>
      <c r="Y30" s="35">
        <f t="shared" si="38"/>
        <v>0</v>
      </c>
      <c r="Z30" s="34">
        <v>0</v>
      </c>
      <c r="AA30" s="35">
        <f t="shared" si="39"/>
        <v>0</v>
      </c>
      <c r="AB30" s="43">
        <f t="shared" si="28"/>
        <v>755</v>
      </c>
      <c r="AC30" s="45">
        <f t="shared" si="40"/>
        <v>4.3390804597701154</v>
      </c>
    </row>
    <row r="31" spans="2:29" s="27" customFormat="1" ht="15.95" customHeight="1" x14ac:dyDescent="0.2">
      <c r="B31" s="41" t="s">
        <v>54</v>
      </c>
      <c r="C31" s="42"/>
      <c r="D31" s="43">
        <v>10</v>
      </c>
      <c r="E31" s="35">
        <f t="shared" si="29"/>
        <v>1.25</v>
      </c>
      <c r="F31" s="43">
        <v>436</v>
      </c>
      <c r="G31" s="35">
        <f t="shared" si="30"/>
        <v>54.5</v>
      </c>
      <c r="H31" s="43">
        <v>30</v>
      </c>
      <c r="I31" s="35">
        <f t="shared" si="27"/>
        <v>7.5</v>
      </c>
      <c r="J31" s="43"/>
      <c r="K31" s="35">
        <f t="shared" si="31"/>
        <v>0</v>
      </c>
      <c r="L31" s="43">
        <v>341</v>
      </c>
      <c r="M31" s="35">
        <f t="shared" si="32"/>
        <v>17.94736842105263</v>
      </c>
      <c r="N31" s="43"/>
      <c r="O31" s="35">
        <f t="shared" si="33"/>
        <v>0</v>
      </c>
      <c r="P31" s="43">
        <v>0</v>
      </c>
      <c r="Q31" s="35">
        <f t="shared" si="34"/>
        <v>0</v>
      </c>
      <c r="R31" s="43">
        <v>260</v>
      </c>
      <c r="S31" s="35">
        <f t="shared" si="35"/>
        <v>22.608695652173914</v>
      </c>
      <c r="T31" s="43"/>
      <c r="U31" s="35">
        <f t="shared" si="36"/>
        <v>0</v>
      </c>
      <c r="V31" s="43">
        <v>40</v>
      </c>
      <c r="W31" s="35">
        <f t="shared" si="37"/>
        <v>2.7586206896551726</v>
      </c>
      <c r="X31" s="43"/>
      <c r="Y31" s="35">
        <f t="shared" si="38"/>
        <v>0</v>
      </c>
      <c r="Z31" s="43">
        <v>0</v>
      </c>
      <c r="AA31" s="35">
        <f t="shared" si="39"/>
        <v>0</v>
      </c>
      <c r="AB31" s="43">
        <f t="shared" si="28"/>
        <v>1117</v>
      </c>
      <c r="AC31" s="45">
        <f t="shared" si="40"/>
        <v>6.4195402298850572</v>
      </c>
    </row>
    <row r="32" spans="2:29" s="27" customFormat="1" ht="15.95" customHeight="1" x14ac:dyDescent="0.2">
      <c r="B32" s="32" t="s">
        <v>8</v>
      </c>
      <c r="C32" s="33"/>
      <c r="D32" s="34">
        <v>300</v>
      </c>
      <c r="E32" s="35">
        <f t="shared" si="29"/>
        <v>37.5</v>
      </c>
      <c r="F32" s="34">
        <v>0</v>
      </c>
      <c r="G32" s="35">
        <f t="shared" si="30"/>
        <v>0</v>
      </c>
      <c r="H32" s="34"/>
      <c r="I32" s="35">
        <f t="shared" si="27"/>
        <v>0</v>
      </c>
      <c r="J32" s="34"/>
      <c r="K32" s="35">
        <f t="shared" si="31"/>
        <v>0</v>
      </c>
      <c r="L32" s="34">
        <v>0</v>
      </c>
      <c r="M32" s="35">
        <f t="shared" si="32"/>
        <v>0</v>
      </c>
      <c r="N32" s="34">
        <v>0</v>
      </c>
      <c r="O32" s="35">
        <f t="shared" si="33"/>
        <v>0</v>
      </c>
      <c r="P32" s="34">
        <v>0</v>
      </c>
      <c r="Q32" s="35">
        <f t="shared" si="34"/>
        <v>0</v>
      </c>
      <c r="R32" s="34">
        <v>0</v>
      </c>
      <c r="S32" s="35">
        <f t="shared" si="35"/>
        <v>0</v>
      </c>
      <c r="T32" s="34">
        <v>0</v>
      </c>
      <c r="U32" s="35">
        <f t="shared" si="36"/>
        <v>0</v>
      </c>
      <c r="V32" s="34">
        <v>0</v>
      </c>
      <c r="W32" s="35">
        <f t="shared" si="37"/>
        <v>0</v>
      </c>
      <c r="X32" s="34">
        <v>0</v>
      </c>
      <c r="Y32" s="35">
        <f t="shared" si="38"/>
        <v>0</v>
      </c>
      <c r="Z32" s="34">
        <v>0</v>
      </c>
      <c r="AA32" s="35">
        <f t="shared" si="39"/>
        <v>0</v>
      </c>
      <c r="AB32" s="43">
        <f t="shared" si="28"/>
        <v>300</v>
      </c>
      <c r="AC32" s="45">
        <f t="shared" si="40"/>
        <v>1.7241379310344827</v>
      </c>
    </row>
    <row r="33" spans="2:29" s="27" customFormat="1" ht="15.95" customHeight="1" x14ac:dyDescent="0.2">
      <c r="B33" s="41" t="s">
        <v>33</v>
      </c>
      <c r="C33" s="42"/>
      <c r="D33" s="43">
        <v>50</v>
      </c>
      <c r="E33" s="35">
        <f t="shared" si="29"/>
        <v>6.25</v>
      </c>
      <c r="F33" s="43">
        <v>50</v>
      </c>
      <c r="G33" s="35">
        <f t="shared" si="30"/>
        <v>6.25</v>
      </c>
      <c r="H33" s="43">
        <v>50</v>
      </c>
      <c r="I33" s="35">
        <f t="shared" si="27"/>
        <v>12.5</v>
      </c>
      <c r="J33" s="43">
        <v>50</v>
      </c>
      <c r="K33" s="35">
        <f t="shared" si="31"/>
        <v>3.8461538461538463</v>
      </c>
      <c r="L33" s="43">
        <v>50</v>
      </c>
      <c r="M33" s="35">
        <f t="shared" si="32"/>
        <v>2.6315789473684212</v>
      </c>
      <c r="N33" s="43">
        <v>50</v>
      </c>
      <c r="O33" s="35">
        <f t="shared" si="33"/>
        <v>3.5714285714285716</v>
      </c>
      <c r="P33" s="43">
        <v>50</v>
      </c>
      <c r="Q33" s="35">
        <f t="shared" si="34"/>
        <v>4.3478260869565215</v>
      </c>
      <c r="R33" s="43">
        <v>50</v>
      </c>
      <c r="S33" s="35">
        <f t="shared" si="35"/>
        <v>4.3478260869565215</v>
      </c>
      <c r="T33" s="43">
        <v>50</v>
      </c>
      <c r="U33" s="35">
        <f t="shared" si="36"/>
        <v>4</v>
      </c>
      <c r="V33" s="43">
        <v>50</v>
      </c>
      <c r="W33" s="35">
        <f t="shared" si="37"/>
        <v>3.4482758620689653</v>
      </c>
      <c r="X33" s="43">
        <v>50</v>
      </c>
      <c r="Y33" s="35">
        <f t="shared" si="38"/>
        <v>1.9607843137254901</v>
      </c>
      <c r="Z33" s="43">
        <v>50</v>
      </c>
      <c r="AA33" s="35">
        <f t="shared" si="39"/>
        <v>1.5384615384615385</v>
      </c>
      <c r="AB33" s="43">
        <f t="shared" si="28"/>
        <v>600</v>
      </c>
      <c r="AC33" s="45">
        <f t="shared" si="40"/>
        <v>3.4482758620689653</v>
      </c>
    </row>
    <row r="34" spans="2:29" s="27" customFormat="1" ht="15.95" customHeight="1" x14ac:dyDescent="0.2">
      <c r="B34" s="32" t="s">
        <v>9</v>
      </c>
      <c r="C34" s="33"/>
      <c r="D34" s="34">
        <v>7</v>
      </c>
      <c r="E34" s="35">
        <f t="shared" si="29"/>
        <v>0.875</v>
      </c>
      <c r="F34" s="34">
        <v>7</v>
      </c>
      <c r="G34" s="35">
        <f t="shared" si="30"/>
        <v>0.875</v>
      </c>
      <c r="H34" s="34">
        <v>7</v>
      </c>
      <c r="I34" s="35">
        <f t="shared" si="27"/>
        <v>1.75</v>
      </c>
      <c r="J34" s="34">
        <v>7</v>
      </c>
      <c r="K34" s="35">
        <f t="shared" si="31"/>
        <v>0.53846153846153844</v>
      </c>
      <c r="L34" s="34">
        <v>10</v>
      </c>
      <c r="M34" s="35">
        <f t="shared" si="32"/>
        <v>0.52631578947368418</v>
      </c>
      <c r="N34" s="34">
        <v>8</v>
      </c>
      <c r="O34" s="35">
        <f t="shared" si="33"/>
        <v>0.5714285714285714</v>
      </c>
      <c r="P34" s="34">
        <v>7</v>
      </c>
      <c r="Q34" s="35">
        <f t="shared" si="34"/>
        <v>0.60869565217391308</v>
      </c>
      <c r="R34" s="34">
        <v>8</v>
      </c>
      <c r="S34" s="35">
        <f t="shared" si="35"/>
        <v>0.69565217391304346</v>
      </c>
      <c r="T34" s="34">
        <v>8</v>
      </c>
      <c r="U34" s="35">
        <f t="shared" si="36"/>
        <v>0.64</v>
      </c>
      <c r="V34" s="34">
        <v>8</v>
      </c>
      <c r="W34" s="35">
        <f t="shared" si="37"/>
        <v>0.55172413793103448</v>
      </c>
      <c r="X34" s="34">
        <v>8</v>
      </c>
      <c r="Y34" s="35">
        <f t="shared" si="38"/>
        <v>0.31372549019607843</v>
      </c>
      <c r="Z34" s="34">
        <v>12</v>
      </c>
      <c r="AA34" s="35">
        <f t="shared" si="39"/>
        <v>0.36923076923076925</v>
      </c>
      <c r="AB34" s="43">
        <f t="shared" si="28"/>
        <v>97</v>
      </c>
      <c r="AC34" s="45">
        <f t="shared" si="40"/>
        <v>0.55747126436781613</v>
      </c>
    </row>
    <row r="35" spans="2:29" s="27" customFormat="1" ht="15.95" customHeight="1" x14ac:dyDescent="0.2">
      <c r="B35" s="41" t="s">
        <v>21</v>
      </c>
      <c r="C35" s="42"/>
      <c r="D35" s="43"/>
      <c r="E35" s="35">
        <f t="shared" si="29"/>
        <v>0</v>
      </c>
      <c r="F35" s="43"/>
      <c r="G35" s="35">
        <f t="shared" si="30"/>
        <v>0</v>
      </c>
      <c r="H35" s="43"/>
      <c r="I35" s="35">
        <f t="shared" si="27"/>
        <v>0</v>
      </c>
      <c r="J35" s="43"/>
      <c r="K35" s="35">
        <f t="shared" si="31"/>
        <v>0</v>
      </c>
      <c r="L35" s="43"/>
      <c r="M35" s="35">
        <f t="shared" si="32"/>
        <v>0</v>
      </c>
      <c r="N35" s="43"/>
      <c r="O35" s="35">
        <f t="shared" si="33"/>
        <v>0</v>
      </c>
      <c r="P35" s="43"/>
      <c r="Q35" s="35">
        <f t="shared" si="34"/>
        <v>0</v>
      </c>
      <c r="R35" s="43"/>
      <c r="S35" s="35">
        <f t="shared" si="35"/>
        <v>0</v>
      </c>
      <c r="T35" s="43"/>
      <c r="U35" s="35">
        <f t="shared" si="36"/>
        <v>0</v>
      </c>
      <c r="V35" s="43"/>
      <c r="W35" s="35">
        <f t="shared" si="37"/>
        <v>0</v>
      </c>
      <c r="X35" s="43"/>
      <c r="Y35" s="35">
        <f t="shared" si="38"/>
        <v>0</v>
      </c>
      <c r="Z35" s="43"/>
      <c r="AA35" s="35">
        <f t="shared" si="39"/>
        <v>0</v>
      </c>
      <c r="AB35" s="43">
        <f t="shared" si="28"/>
        <v>0</v>
      </c>
      <c r="AC35" s="45">
        <f t="shared" si="40"/>
        <v>0</v>
      </c>
    </row>
    <row r="36" spans="2:29" s="27" customFormat="1" ht="15.95" customHeight="1" x14ac:dyDescent="0.2">
      <c r="B36" s="32" t="s">
        <v>22</v>
      </c>
      <c r="C36" s="33"/>
      <c r="D36" s="34">
        <v>0</v>
      </c>
      <c r="E36" s="35">
        <f t="shared" si="29"/>
        <v>0</v>
      </c>
      <c r="F36" s="34">
        <v>0</v>
      </c>
      <c r="G36" s="35">
        <f t="shared" si="30"/>
        <v>0</v>
      </c>
      <c r="H36" s="34">
        <v>0</v>
      </c>
      <c r="I36" s="35">
        <f t="shared" si="27"/>
        <v>0</v>
      </c>
      <c r="J36" s="34">
        <v>0</v>
      </c>
      <c r="K36" s="35">
        <f t="shared" si="31"/>
        <v>0</v>
      </c>
      <c r="L36" s="34">
        <v>0</v>
      </c>
      <c r="M36" s="35">
        <f t="shared" si="32"/>
        <v>0</v>
      </c>
      <c r="N36" s="34">
        <v>0</v>
      </c>
      <c r="O36" s="35">
        <f t="shared" si="33"/>
        <v>0</v>
      </c>
      <c r="P36" s="34">
        <v>0</v>
      </c>
      <c r="Q36" s="35">
        <f t="shared" si="34"/>
        <v>0</v>
      </c>
      <c r="R36" s="34">
        <v>0</v>
      </c>
      <c r="S36" s="35">
        <f t="shared" si="35"/>
        <v>0</v>
      </c>
      <c r="T36" s="34">
        <v>0</v>
      </c>
      <c r="U36" s="35">
        <f t="shared" si="36"/>
        <v>0</v>
      </c>
      <c r="V36" s="34">
        <v>0</v>
      </c>
      <c r="W36" s="35">
        <f t="shared" si="37"/>
        <v>0</v>
      </c>
      <c r="X36" s="34">
        <v>0</v>
      </c>
      <c r="Y36" s="35">
        <f t="shared" si="38"/>
        <v>0</v>
      </c>
      <c r="Z36" s="34">
        <v>0</v>
      </c>
      <c r="AA36" s="35">
        <f t="shared" si="39"/>
        <v>0</v>
      </c>
      <c r="AB36" s="43">
        <f t="shared" si="28"/>
        <v>0</v>
      </c>
      <c r="AC36" s="45">
        <f t="shared" si="40"/>
        <v>0</v>
      </c>
    </row>
    <row r="37" spans="2:29" s="27" customFormat="1" ht="15.95" customHeight="1" x14ac:dyDescent="0.2">
      <c r="B37" s="41" t="s">
        <v>60</v>
      </c>
      <c r="C37" s="42"/>
      <c r="D37" s="43">
        <v>50</v>
      </c>
      <c r="E37" s="35">
        <f t="shared" si="29"/>
        <v>6.25</v>
      </c>
      <c r="F37" s="43">
        <v>50</v>
      </c>
      <c r="G37" s="35">
        <f t="shared" si="30"/>
        <v>6.25</v>
      </c>
      <c r="H37" s="43">
        <v>50</v>
      </c>
      <c r="I37" s="35">
        <f t="shared" si="27"/>
        <v>12.5</v>
      </c>
      <c r="J37" s="43">
        <v>50</v>
      </c>
      <c r="K37" s="35">
        <f t="shared" si="31"/>
        <v>3.8461538461538463</v>
      </c>
      <c r="L37" s="43">
        <v>50</v>
      </c>
      <c r="M37" s="35">
        <f t="shared" si="32"/>
        <v>2.6315789473684212</v>
      </c>
      <c r="N37" s="43">
        <v>50</v>
      </c>
      <c r="O37" s="35">
        <f t="shared" si="33"/>
        <v>3.5714285714285716</v>
      </c>
      <c r="P37" s="43">
        <v>50</v>
      </c>
      <c r="Q37" s="35">
        <f t="shared" si="34"/>
        <v>4.3478260869565215</v>
      </c>
      <c r="R37" s="43">
        <v>50</v>
      </c>
      <c r="S37" s="35">
        <f t="shared" si="35"/>
        <v>4.3478260869565215</v>
      </c>
      <c r="T37" s="43">
        <v>50</v>
      </c>
      <c r="U37" s="35">
        <f t="shared" si="36"/>
        <v>4</v>
      </c>
      <c r="V37" s="43">
        <v>50</v>
      </c>
      <c r="W37" s="35">
        <f t="shared" si="37"/>
        <v>3.4482758620689653</v>
      </c>
      <c r="X37" s="43">
        <v>50</v>
      </c>
      <c r="Y37" s="35">
        <f t="shared" si="38"/>
        <v>1.9607843137254901</v>
      </c>
      <c r="Z37" s="43">
        <v>50</v>
      </c>
      <c r="AA37" s="35">
        <f t="shared" si="39"/>
        <v>1.5384615384615385</v>
      </c>
      <c r="AB37" s="43">
        <f t="shared" si="28"/>
        <v>600</v>
      </c>
      <c r="AC37" s="45">
        <f t="shared" si="40"/>
        <v>3.4482758620689653</v>
      </c>
    </row>
    <row r="38" spans="2:29" s="27" customFormat="1" ht="15.95" customHeight="1" x14ac:dyDescent="0.2">
      <c r="B38" s="32" t="s">
        <v>59</v>
      </c>
      <c r="C38" s="33"/>
      <c r="D38" s="34">
        <v>0</v>
      </c>
      <c r="E38" s="35">
        <f t="shared" si="29"/>
        <v>0</v>
      </c>
      <c r="F38" s="34">
        <v>0</v>
      </c>
      <c r="G38" s="35">
        <f t="shared" si="30"/>
        <v>0</v>
      </c>
      <c r="H38" s="34">
        <v>0</v>
      </c>
      <c r="I38" s="35">
        <f t="shared" si="27"/>
        <v>0</v>
      </c>
      <c r="J38" s="34">
        <v>0</v>
      </c>
      <c r="K38" s="35">
        <f t="shared" si="31"/>
        <v>0</v>
      </c>
      <c r="L38" s="34">
        <v>0</v>
      </c>
      <c r="M38" s="35">
        <f t="shared" si="32"/>
        <v>0</v>
      </c>
      <c r="N38" s="34">
        <v>0</v>
      </c>
      <c r="O38" s="35">
        <f t="shared" si="33"/>
        <v>0</v>
      </c>
      <c r="P38" s="34">
        <v>0</v>
      </c>
      <c r="Q38" s="35">
        <f t="shared" si="34"/>
        <v>0</v>
      </c>
      <c r="R38" s="34">
        <v>0</v>
      </c>
      <c r="S38" s="35">
        <f t="shared" si="35"/>
        <v>0</v>
      </c>
      <c r="T38" s="34">
        <v>0</v>
      </c>
      <c r="U38" s="35">
        <f t="shared" si="36"/>
        <v>0</v>
      </c>
      <c r="V38" s="34">
        <v>0</v>
      </c>
      <c r="W38" s="35">
        <f t="shared" si="37"/>
        <v>0</v>
      </c>
      <c r="X38" s="34">
        <v>0</v>
      </c>
      <c r="Y38" s="35">
        <f t="shared" si="38"/>
        <v>0</v>
      </c>
      <c r="Z38" s="34">
        <v>0</v>
      </c>
      <c r="AA38" s="35">
        <f t="shared" si="39"/>
        <v>0</v>
      </c>
      <c r="AB38" s="43">
        <f t="shared" si="28"/>
        <v>0</v>
      </c>
      <c r="AC38" s="45">
        <f t="shared" si="40"/>
        <v>0</v>
      </c>
    </row>
    <row r="39" spans="2:29" s="27" customFormat="1" ht="15.95" customHeight="1" x14ac:dyDescent="0.2">
      <c r="B39" s="41" t="s">
        <v>52</v>
      </c>
      <c r="C39" s="42"/>
      <c r="D39" s="43">
        <v>0</v>
      </c>
      <c r="E39" s="35">
        <f t="shared" si="29"/>
        <v>0</v>
      </c>
      <c r="F39" s="43">
        <v>0</v>
      </c>
      <c r="G39" s="35">
        <f t="shared" si="30"/>
        <v>0</v>
      </c>
      <c r="H39" s="43">
        <v>0</v>
      </c>
      <c r="I39" s="35">
        <f t="shared" si="27"/>
        <v>0</v>
      </c>
      <c r="J39" s="43">
        <v>0</v>
      </c>
      <c r="K39" s="35">
        <f t="shared" si="31"/>
        <v>0</v>
      </c>
      <c r="L39" s="43">
        <v>0</v>
      </c>
      <c r="M39" s="35">
        <f t="shared" si="32"/>
        <v>0</v>
      </c>
      <c r="N39" s="43">
        <v>0</v>
      </c>
      <c r="O39" s="35">
        <f t="shared" si="33"/>
        <v>0</v>
      </c>
      <c r="P39" s="43">
        <v>0</v>
      </c>
      <c r="Q39" s="35">
        <f t="shared" si="34"/>
        <v>0</v>
      </c>
      <c r="R39" s="43">
        <v>0</v>
      </c>
      <c r="S39" s="35">
        <f t="shared" si="35"/>
        <v>0</v>
      </c>
      <c r="T39" s="43">
        <v>0</v>
      </c>
      <c r="U39" s="35">
        <f t="shared" si="36"/>
        <v>0</v>
      </c>
      <c r="V39" s="43"/>
      <c r="W39" s="35">
        <f t="shared" si="37"/>
        <v>0</v>
      </c>
      <c r="X39" s="43">
        <v>0</v>
      </c>
      <c r="Y39" s="35">
        <f t="shared" si="38"/>
        <v>0</v>
      </c>
      <c r="Z39" s="43">
        <v>0</v>
      </c>
      <c r="AA39" s="35">
        <f t="shared" si="39"/>
        <v>0</v>
      </c>
      <c r="AB39" s="43">
        <f t="shared" si="28"/>
        <v>0</v>
      </c>
      <c r="AC39" s="45">
        <f t="shared" si="40"/>
        <v>0</v>
      </c>
    </row>
    <row r="40" spans="2:29" s="27" customFormat="1" ht="15.95" customHeight="1" x14ac:dyDescent="0.2">
      <c r="B40" s="36" t="s">
        <v>12</v>
      </c>
      <c r="C40" s="33"/>
      <c r="D40" s="37">
        <f>SUM(D24:D39)</f>
        <v>1649</v>
      </c>
      <c r="E40" s="35">
        <f t="shared" si="29"/>
        <v>206.125</v>
      </c>
      <c r="F40" s="37">
        <f>SUM(F24:F39)</f>
        <v>1791</v>
      </c>
      <c r="G40" s="35">
        <f t="shared" si="30"/>
        <v>223.875</v>
      </c>
      <c r="H40" s="37">
        <f>SUM(H24:H39)</f>
        <v>1287</v>
      </c>
      <c r="I40" s="35">
        <f t="shared" si="27"/>
        <v>321.75</v>
      </c>
      <c r="J40" s="37">
        <f>SUM(J24:J39)</f>
        <v>1347</v>
      </c>
      <c r="K40" s="35">
        <f t="shared" si="31"/>
        <v>103.61538461538461</v>
      </c>
      <c r="L40" s="37">
        <f>SUM(L24:L39)</f>
        <v>1699</v>
      </c>
      <c r="M40" s="35">
        <f t="shared" si="32"/>
        <v>89.421052631578945</v>
      </c>
      <c r="N40" s="37">
        <f>SUM(N24:N39)</f>
        <v>1344</v>
      </c>
      <c r="O40" s="35">
        <f t="shared" si="33"/>
        <v>96</v>
      </c>
      <c r="P40" s="37">
        <f>SUM(P24:P39)</f>
        <v>1343</v>
      </c>
      <c r="Q40" s="35">
        <f t="shared" si="34"/>
        <v>116.78260869565217</v>
      </c>
      <c r="R40" s="37">
        <f>SUM(R24:R39)</f>
        <v>1617</v>
      </c>
      <c r="S40" s="35">
        <f t="shared" si="35"/>
        <v>140.60869565217391</v>
      </c>
      <c r="T40" s="37">
        <f>SUM(T24:T39)</f>
        <v>1258</v>
      </c>
      <c r="U40" s="35">
        <f t="shared" si="36"/>
        <v>100.64</v>
      </c>
      <c r="V40" s="37">
        <f>SUM(V24:V39)</f>
        <v>1414</v>
      </c>
      <c r="W40" s="35">
        <f t="shared" si="37"/>
        <v>97.517241379310349</v>
      </c>
      <c r="X40" s="37">
        <f>SUM(X24:X39)</f>
        <v>1258</v>
      </c>
      <c r="Y40" s="35">
        <f t="shared" si="38"/>
        <v>49.333333333333336</v>
      </c>
      <c r="Z40" s="37">
        <f>SUM(Z24:Z39)</f>
        <v>1262</v>
      </c>
      <c r="AA40" s="35">
        <f t="shared" si="39"/>
        <v>38.830769230769228</v>
      </c>
      <c r="AB40" s="37">
        <f>SUM(AB24:AB39)</f>
        <v>17269</v>
      </c>
      <c r="AC40" s="45">
        <f t="shared" si="40"/>
        <v>99.247126436781613</v>
      </c>
    </row>
    <row r="41" spans="2:29" s="11" customFormat="1" ht="8.25" customHeight="1" x14ac:dyDescent="0.2">
      <c r="B41" s="16"/>
      <c r="C41" s="17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17"/>
      <c r="U41" s="18"/>
      <c r="V41" s="17"/>
      <c r="W41" s="18"/>
      <c r="X41" s="17"/>
      <c r="Y41" s="18"/>
      <c r="Z41" s="17"/>
      <c r="AA41" s="18"/>
      <c r="AB41" s="17"/>
      <c r="AC41" s="48"/>
    </row>
    <row r="42" spans="2:29" s="27" customFormat="1" ht="15.95" customHeight="1" x14ac:dyDescent="0.2">
      <c r="B42" s="44" t="s">
        <v>13</v>
      </c>
      <c r="C42" s="42"/>
      <c r="D42" s="37">
        <f>D21-D40</f>
        <v>-1199</v>
      </c>
      <c r="E42" s="35">
        <f>IF(D11=0,"-",(D42*100)/D11)</f>
        <v>-149.875</v>
      </c>
      <c r="F42" s="63">
        <f>F21-F40</f>
        <v>-1091</v>
      </c>
      <c r="G42" s="35">
        <f>IF(F11=0,"-",(F42*100)/F11)</f>
        <v>-136.375</v>
      </c>
      <c r="H42" s="63">
        <f>H21-H40</f>
        <v>-987</v>
      </c>
      <c r="I42" s="35">
        <f>IF(H11=0,"-",(H42*100)/H11)</f>
        <v>-246.75</v>
      </c>
      <c r="J42" s="37">
        <f>J21-J40</f>
        <v>-147</v>
      </c>
      <c r="K42" s="35">
        <f>IF(J11=0,"-",(J42*100)/J11)</f>
        <v>-11.307692307692308</v>
      </c>
      <c r="L42" s="63">
        <f>L21-L40</f>
        <v>31</v>
      </c>
      <c r="M42" s="35">
        <f>IF(L11=0,"-",(L42*100)/L11)</f>
        <v>1.631578947368421</v>
      </c>
      <c r="N42" s="37">
        <f>N21-N40</f>
        <v>-44</v>
      </c>
      <c r="O42" s="35">
        <f>IF(N11=0,"-",(N42*100)/N11)</f>
        <v>-3.1428571428571428</v>
      </c>
      <c r="P42" s="37">
        <f>P21-P40</f>
        <v>-293</v>
      </c>
      <c r="Q42" s="35">
        <f>IF(P11=0,"-",(P42*100)/P11)</f>
        <v>-25.478260869565219</v>
      </c>
      <c r="R42" s="63">
        <f>R21-R40</f>
        <v>-637</v>
      </c>
      <c r="S42" s="35">
        <f>IF(R11=0,"-",(R42*100)/R11)</f>
        <v>-55.391304347826086</v>
      </c>
      <c r="T42" s="63">
        <f>T21-T40</f>
        <v>-308</v>
      </c>
      <c r="U42" s="35">
        <f>IF(T11=0,"-",(T42*100)/T11)</f>
        <v>-24.64</v>
      </c>
      <c r="V42" s="63">
        <f>V21-V40</f>
        <v>-614</v>
      </c>
      <c r="W42" s="35">
        <f>IF(V11=0,"-",(V42*100)/V11)</f>
        <v>-42.344827586206897</v>
      </c>
      <c r="X42" s="37">
        <f>X21-X40</f>
        <v>692</v>
      </c>
      <c r="Y42" s="35">
        <f>IF(X11=0,"-",(X42*100)/X11)</f>
        <v>27.137254901960784</v>
      </c>
      <c r="Z42" s="37">
        <f>Z21-Z40</f>
        <v>1788</v>
      </c>
      <c r="AA42" s="35">
        <f>IF(Z11=0,"-",(Z42*100)/Z11)</f>
        <v>55.015384615384619</v>
      </c>
      <c r="AB42" s="37">
        <f>AB21-AB40</f>
        <v>-2809</v>
      </c>
      <c r="AC42" s="45">
        <f>IF(AB11=0,"-",(AB42*100)/AB11)</f>
        <v>-16.143678160919539</v>
      </c>
    </row>
    <row r="43" spans="2:29" s="3" customFormat="1" ht="11.25" x14ac:dyDescent="0.2">
      <c r="B43" s="2"/>
      <c r="E43" s="7"/>
      <c r="G43" s="7"/>
      <c r="I43" s="7"/>
      <c r="K43" s="7"/>
      <c r="M43" s="7"/>
      <c r="O43" s="7"/>
      <c r="Q43" s="7"/>
      <c r="S43" s="7"/>
      <c r="U43" s="7"/>
      <c r="W43" s="7"/>
      <c r="Y43" s="7"/>
      <c r="AA43" s="7"/>
      <c r="AC43" s="7"/>
    </row>
  </sheetData>
  <printOptions horizontalCentered="1"/>
  <pageMargins left="0" right="0" top="0.32" bottom="0.25" header="0" footer="0"/>
  <pageSetup scale="61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B1:AD43"/>
  <sheetViews>
    <sheetView showGridLines="0" zoomScaleNormal="100" workbookViewId="0">
      <pane xSplit="2" ySplit="5" topLeftCell="C18" activePane="bottomRight" state="frozen"/>
      <selection activeCell="AE29" sqref="AE29"/>
      <selection pane="topRight" activeCell="AE29" sqref="AE29"/>
      <selection pane="bottomLeft" activeCell="AE29" sqref="AE29"/>
      <selection pane="bottomRight" activeCell="T42" sqref="T42"/>
    </sheetView>
  </sheetViews>
  <sheetFormatPr defaultRowHeight="12.75" x14ac:dyDescent="0.2"/>
  <cols>
    <col min="1" max="1" width="1.7109375" style="5" customWidth="1"/>
    <col min="2" max="2" width="22.42578125" style="4" customWidth="1"/>
    <col min="3" max="3" width="3.7109375" style="5" customWidth="1"/>
    <col min="4" max="4" width="9.28515625" style="5" customWidth="1"/>
    <col min="5" max="5" width="6.7109375" style="8" customWidth="1"/>
    <col min="6" max="6" width="9.28515625" style="5" customWidth="1"/>
    <col min="7" max="7" width="6.42578125" style="8" customWidth="1"/>
    <col min="8" max="8" width="9.28515625" style="5" customWidth="1"/>
    <col min="9" max="9" width="6.42578125" style="8" customWidth="1"/>
    <col min="10" max="10" width="9.28515625" style="5" customWidth="1"/>
    <col min="11" max="11" width="5.140625" style="8" customWidth="1"/>
    <col min="12" max="12" width="9.28515625" style="5" customWidth="1"/>
    <col min="13" max="13" width="5.140625" style="8" customWidth="1"/>
    <col min="14" max="14" width="9.28515625" style="5" customWidth="1"/>
    <col min="15" max="15" width="5.140625" style="8" customWidth="1"/>
    <col min="16" max="16" width="9.28515625" style="5" customWidth="1"/>
    <col min="17" max="17" width="5.140625" style="8" customWidth="1"/>
    <col min="18" max="18" width="9.28515625" style="5" customWidth="1"/>
    <col min="19" max="19" width="6.140625" style="8" customWidth="1"/>
    <col min="20" max="20" width="9.28515625" style="5" customWidth="1"/>
    <col min="21" max="21" width="5.140625" style="8" customWidth="1"/>
    <col min="22" max="22" width="9.28515625" style="5" customWidth="1"/>
    <col min="23" max="23" width="5.140625" style="8" customWidth="1"/>
    <col min="24" max="24" width="9.28515625" style="5" customWidth="1"/>
    <col min="25" max="25" width="7" style="8" customWidth="1"/>
    <col min="26" max="26" width="9.28515625" style="5" customWidth="1"/>
    <col min="27" max="27" width="5.140625" style="8" customWidth="1"/>
    <col min="28" max="28" width="9.28515625" style="5" customWidth="1"/>
    <col min="29" max="29" width="5.140625" style="8" customWidth="1"/>
    <col min="30" max="16384" width="9.140625" style="5"/>
  </cols>
  <sheetData>
    <row r="1" spans="2:30" ht="11.25" customHeight="1" x14ac:dyDescent="0.2"/>
    <row r="2" spans="2:30" s="1" customFormat="1" ht="27.75" customHeight="1" x14ac:dyDescent="0.35">
      <c r="B2" s="26" t="s">
        <v>34</v>
      </c>
      <c r="E2" s="6"/>
      <c r="G2" s="6"/>
      <c r="K2" s="12" t="s">
        <v>57</v>
      </c>
      <c r="M2" s="6"/>
      <c r="Q2" s="13" t="s">
        <v>11</v>
      </c>
      <c r="R2" s="65">
        <v>43466</v>
      </c>
      <c r="T2" s="1" t="s">
        <v>56</v>
      </c>
      <c r="U2" s="6"/>
      <c r="W2" s="6"/>
      <c r="Y2" s="6"/>
      <c r="AA2" s="6"/>
      <c r="AC2" s="6"/>
    </row>
    <row r="3" spans="2:30" s="1" customFormat="1" ht="4.5" customHeight="1" x14ac:dyDescent="0.2">
      <c r="E3" s="6"/>
      <c r="G3" s="6"/>
      <c r="I3" s="6"/>
      <c r="K3" s="6"/>
      <c r="M3" s="6"/>
      <c r="O3" s="6"/>
      <c r="Q3" s="6"/>
      <c r="S3" s="6"/>
      <c r="U3" s="6"/>
      <c r="W3" s="6"/>
      <c r="Y3" s="6"/>
      <c r="AA3" s="6"/>
      <c r="AC3" s="6"/>
    </row>
    <row r="4" spans="2:30" s="10" customFormat="1" ht="47.25" customHeight="1" x14ac:dyDescent="0.2">
      <c r="B4" s="9"/>
      <c r="C4" s="23" t="s">
        <v>3</v>
      </c>
      <c r="D4" s="22">
        <f>R2</f>
        <v>43466</v>
      </c>
      <c r="E4" s="24" t="s">
        <v>20</v>
      </c>
      <c r="F4" s="22">
        <f>DATE(YEAR(R2),MONTH(R2)+1,1)</f>
        <v>43497</v>
      </c>
      <c r="G4" s="23" t="s">
        <v>0</v>
      </c>
      <c r="H4" s="22">
        <f>DATE(YEAR(F4),MONTH(F4)+1,1)</f>
        <v>43525</v>
      </c>
      <c r="I4" s="23" t="s">
        <v>0</v>
      </c>
      <c r="J4" s="22">
        <f>DATE(YEAR(H4),MONTH(H4)+1,1)</f>
        <v>43556</v>
      </c>
      <c r="K4" s="23" t="s">
        <v>0</v>
      </c>
      <c r="L4" s="22">
        <f>DATE(YEAR(J4),MONTH(J4)+1,1)</f>
        <v>43586</v>
      </c>
      <c r="M4" s="23" t="s">
        <v>0</v>
      </c>
      <c r="N4" s="22">
        <f>DATE(YEAR(L4),MONTH(L4)+1,1)</f>
        <v>43617</v>
      </c>
      <c r="O4" s="23" t="s">
        <v>0</v>
      </c>
      <c r="P4" s="22">
        <f>DATE(YEAR(N4),MONTH(N4)+1,1)</f>
        <v>43647</v>
      </c>
      <c r="Q4" s="23" t="s">
        <v>0</v>
      </c>
      <c r="R4" s="22">
        <f>DATE(YEAR(P4),MONTH(P4)+1,1)</f>
        <v>43678</v>
      </c>
      <c r="S4" s="23" t="s">
        <v>0</v>
      </c>
      <c r="T4" s="22">
        <f>DATE(YEAR(R4),MONTH(R4)+1,1)</f>
        <v>43709</v>
      </c>
      <c r="U4" s="23" t="s">
        <v>0</v>
      </c>
      <c r="V4" s="22">
        <f>DATE(YEAR(T4),MONTH(T4)+1,1)</f>
        <v>43739</v>
      </c>
      <c r="W4" s="23" t="s">
        <v>0</v>
      </c>
      <c r="X4" s="22">
        <f>DATE(YEAR(V4),MONTH(V4)+1,1)</f>
        <v>43770</v>
      </c>
      <c r="Y4" s="23" t="s">
        <v>0</v>
      </c>
      <c r="Z4" s="22">
        <f>DATE(YEAR(X4),MONTH(X4)+1,1)</f>
        <v>43800</v>
      </c>
      <c r="AA4" s="24" t="s">
        <v>0</v>
      </c>
      <c r="AB4" s="23" t="s">
        <v>1</v>
      </c>
      <c r="AC4" s="24" t="s">
        <v>2</v>
      </c>
      <c r="AD4" s="25"/>
    </row>
    <row r="5" spans="2:30" s="27" customFormat="1" ht="15.95" customHeight="1" x14ac:dyDescent="0.2">
      <c r="B5" s="28" t="s">
        <v>14</v>
      </c>
      <c r="C5" s="38"/>
      <c r="D5" s="29"/>
      <c r="E5" s="30"/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0"/>
      <c r="R5" s="29"/>
      <c r="S5" s="30"/>
      <c r="T5" s="29"/>
      <c r="U5" s="30"/>
      <c r="V5" s="29"/>
      <c r="W5" s="30"/>
      <c r="X5" s="29"/>
      <c r="Y5" s="30"/>
      <c r="Z5" s="29"/>
      <c r="AA5" s="30"/>
      <c r="AB5" s="29"/>
      <c r="AC5" s="31"/>
    </row>
    <row r="6" spans="2:30" s="27" customFormat="1" ht="15.95" customHeight="1" x14ac:dyDescent="0.2">
      <c r="B6" s="41" t="s">
        <v>63</v>
      </c>
      <c r="C6" s="42"/>
      <c r="D6" s="43"/>
      <c r="E6" s="35">
        <f>IF($D$11=0,"-",(D6*100)/$D$11)</f>
        <v>0</v>
      </c>
      <c r="F6" s="43"/>
      <c r="G6" s="35">
        <f>IF(F$11=0,"-",(F6*100)/F$11)</f>
        <v>0</v>
      </c>
      <c r="H6" s="43"/>
      <c r="I6" s="35">
        <f>IF(H$11=0,"-",(H6*100)/H$11)</f>
        <v>0</v>
      </c>
      <c r="J6" s="43"/>
      <c r="K6" s="35">
        <f>IF(J$11=0,"-",(J6*100)/J$11)</f>
        <v>0</v>
      </c>
      <c r="L6" s="43"/>
      <c r="M6" s="35">
        <f>IF(L$11=0,"-",(L6*100)/L$11)</f>
        <v>0</v>
      </c>
      <c r="N6" s="43"/>
      <c r="O6" s="35">
        <f>IF(N$11=0,"-",(N6*100)/N$11)</f>
        <v>0</v>
      </c>
      <c r="P6" s="43"/>
      <c r="Q6" s="35">
        <f>IF(P$11=0,"-",(P6*100)/P$11)</f>
        <v>0</v>
      </c>
      <c r="R6" s="43"/>
      <c r="S6" s="35">
        <f>IF(R$11=0,"-",(R6*100)/R$11)</f>
        <v>0</v>
      </c>
      <c r="T6" s="43"/>
      <c r="U6" s="35">
        <f>IF(T$11=0,"-",(T6*100)/T$11)</f>
        <v>0</v>
      </c>
      <c r="V6" s="43"/>
      <c r="W6" s="35">
        <f>IF(V$11=0,"-",(V6*100)/V$11)</f>
        <v>0</v>
      </c>
      <c r="X6" s="43"/>
      <c r="Y6" s="35">
        <f>IF(X$11=0,"-",(X6*100)/X$11)</f>
        <v>0</v>
      </c>
      <c r="Z6" s="43"/>
      <c r="AA6" s="35">
        <f>IF(Z$11=0,"-",(Z6*100)/Z$11)</f>
        <v>0</v>
      </c>
      <c r="AB6" s="43">
        <f>SUM(D6,F6,H6,J6,L6,N6,P6,R6,T6,V6,X6,Z6)</f>
        <v>0</v>
      </c>
      <c r="AC6" s="45">
        <f>IF(AB$11=0,"-",(AB6*100)/AB$11)</f>
        <v>0</v>
      </c>
    </row>
    <row r="7" spans="2:30" s="27" customFormat="1" ht="15.95" customHeight="1" x14ac:dyDescent="0.2">
      <c r="B7" s="32" t="s">
        <v>64</v>
      </c>
      <c r="C7" s="33"/>
      <c r="D7" s="34">
        <v>500</v>
      </c>
      <c r="E7" s="35">
        <f>IF($D$11=0,"-",(D7*100)/$D$11)</f>
        <v>21.739130434782609</v>
      </c>
      <c r="F7" s="34">
        <v>500</v>
      </c>
      <c r="G7" s="35">
        <f>IF(F$11=0,"-",(F7*100)/F$11)</f>
        <v>21.739130434782609</v>
      </c>
      <c r="H7" s="34">
        <v>500</v>
      </c>
      <c r="I7" s="35">
        <f>IF(H$11=0,"-",(H7*100)/H$11)</f>
        <v>25</v>
      </c>
      <c r="J7" s="34">
        <v>500</v>
      </c>
      <c r="K7" s="35">
        <f>IF(J$11=0,"-",(J7*100)/J$11)</f>
        <v>27.777777777777779</v>
      </c>
      <c r="L7" s="34">
        <v>500</v>
      </c>
      <c r="M7" s="35">
        <f>IF(L$11=0,"-",(L7*100)/L$11)</f>
        <v>20.833333333333332</v>
      </c>
      <c r="N7" s="34">
        <v>500</v>
      </c>
      <c r="O7" s="35">
        <f>IF(N$11=0,"-",(N7*100)/N$11)</f>
        <v>23.80952380952381</v>
      </c>
      <c r="P7" s="34">
        <v>500</v>
      </c>
      <c r="Q7" s="35">
        <f>IF(P$11=0,"-",(P7*100)/P$11)</f>
        <v>31.25</v>
      </c>
      <c r="R7" s="34">
        <v>500</v>
      </c>
      <c r="S7" s="35">
        <f>IF(R$11=0,"-",(R7*100)/R$11)</f>
        <v>31.25</v>
      </c>
      <c r="T7" s="34">
        <v>500</v>
      </c>
      <c r="U7" s="35">
        <f>IF(T$11=0,"-",(T7*100)/T$11)</f>
        <v>26.315789473684209</v>
      </c>
      <c r="V7" s="34">
        <v>500</v>
      </c>
      <c r="W7" s="35">
        <f>IF(V$11=0,"-",(V7*100)/V$11)</f>
        <v>26.315789473684209</v>
      </c>
      <c r="X7" s="34">
        <v>500</v>
      </c>
      <c r="Y7" s="35">
        <f>IF(X$11=0,"-",(X7*100)/X$11)</f>
        <v>16.666666666666668</v>
      </c>
      <c r="Z7" s="34">
        <v>500</v>
      </c>
      <c r="AA7" s="35">
        <f>IF(Z$11=0,"-",(Z7*100)/Z$11)</f>
        <v>12.820512820512821</v>
      </c>
      <c r="AB7" s="43">
        <f t="shared" ref="AB7" si="0">SUM(D7,F7,H7,J7,L7,N7,P7,R7,T7,V7,X7,Z7)</f>
        <v>6000</v>
      </c>
      <c r="AC7" s="45">
        <f>IF(AB$11=0,"-",(AB7*100)/AB$11)</f>
        <v>22.388059701492537</v>
      </c>
    </row>
    <row r="8" spans="2:30" s="27" customFormat="1" ht="15.95" customHeight="1" x14ac:dyDescent="0.2">
      <c r="B8" s="41" t="s">
        <v>26</v>
      </c>
      <c r="C8" s="42"/>
      <c r="D8" s="43">
        <v>800</v>
      </c>
      <c r="E8" s="35">
        <f t="shared" ref="E8:E10" si="1">IF($D$11=0,"-",(D8*100)/$D$11)</f>
        <v>34.782608695652172</v>
      </c>
      <c r="F8" s="43">
        <v>800</v>
      </c>
      <c r="G8" s="35">
        <f t="shared" ref="G8:G10" si="2">IF(F$11=0,"-",(F8*100)/F$11)</f>
        <v>34.782608695652172</v>
      </c>
      <c r="H8" s="43">
        <v>300</v>
      </c>
      <c r="I8" s="35">
        <f>IF(H$11=0,"-",(H8*100)/H$11)</f>
        <v>15</v>
      </c>
      <c r="J8" s="43">
        <v>300</v>
      </c>
      <c r="K8" s="35">
        <f t="shared" ref="K8:K10" si="3">IF(J$11=0,"-",(J8*100)/J$11)</f>
        <v>16.666666666666668</v>
      </c>
      <c r="L8" s="43">
        <v>400</v>
      </c>
      <c r="M8" s="35">
        <f t="shared" ref="M8:M10" si="4">IF(L$11=0,"-",(L8*100)/L$11)</f>
        <v>16.666666666666668</v>
      </c>
      <c r="N8" s="43">
        <v>400</v>
      </c>
      <c r="O8" s="35">
        <f t="shared" ref="O8:O10" si="5">IF(N$11=0,"-",(N8*100)/N$11)</f>
        <v>19.047619047619047</v>
      </c>
      <c r="P8" s="43">
        <v>400</v>
      </c>
      <c r="Q8" s="35">
        <f t="shared" ref="Q8:Q10" si="6">IF(P$11=0,"-",(P8*100)/P$11)</f>
        <v>25</v>
      </c>
      <c r="R8" s="43">
        <v>400</v>
      </c>
      <c r="S8" s="35">
        <f t="shared" ref="S8:S10" si="7">IF(R$11=0,"-",(R8*100)/R$11)</f>
        <v>25</v>
      </c>
      <c r="T8" s="43">
        <v>400</v>
      </c>
      <c r="U8" s="35">
        <f t="shared" ref="U8:U10" si="8">IF(T$11=0,"-",(T8*100)/T$11)</f>
        <v>21.05263157894737</v>
      </c>
      <c r="V8" s="43">
        <v>400</v>
      </c>
      <c r="W8" s="35">
        <f t="shared" ref="W8:W10" si="9">IF(V$11=0,"-",(V8*100)/V$11)</f>
        <v>21.05263157894737</v>
      </c>
      <c r="X8" s="43">
        <v>500</v>
      </c>
      <c r="Y8" s="35">
        <f t="shared" ref="Y8:Y10" si="10">IF(X$11=0,"-",(X8*100)/X$11)</f>
        <v>16.666666666666668</v>
      </c>
      <c r="Z8" s="43">
        <v>200</v>
      </c>
      <c r="AA8" s="35">
        <f t="shared" ref="AA8:AA10" si="11">IF(Z$11=0,"-",(Z8*100)/Z$11)</f>
        <v>5.1282051282051286</v>
      </c>
      <c r="AB8" s="43">
        <f>SUM(D8,F8,H8,J8,L8,N8,P8,R8,T8,V8,X8,Z8)</f>
        <v>5300</v>
      </c>
      <c r="AC8" s="45">
        <f>IF(AB$11=0,"-",(AB8*100)/AB$11)</f>
        <v>19.776119402985074</v>
      </c>
    </row>
    <row r="9" spans="2:30" s="27" customFormat="1" ht="15.95" customHeight="1" x14ac:dyDescent="0.2">
      <c r="B9" s="32" t="s">
        <v>58</v>
      </c>
      <c r="C9" s="33"/>
      <c r="D9" s="34">
        <v>0</v>
      </c>
      <c r="E9" s="35">
        <f t="shared" si="1"/>
        <v>0</v>
      </c>
      <c r="F9" s="34">
        <v>0</v>
      </c>
      <c r="G9" s="35">
        <f t="shared" si="2"/>
        <v>0</v>
      </c>
      <c r="H9" s="34">
        <v>200</v>
      </c>
      <c r="I9" s="35">
        <f>IF(H$11=0,"-",(H9*100)/H$11)</f>
        <v>10</v>
      </c>
      <c r="J9" s="34">
        <v>0</v>
      </c>
      <c r="K9" s="35">
        <f t="shared" si="3"/>
        <v>0</v>
      </c>
      <c r="L9" s="34">
        <v>0</v>
      </c>
      <c r="M9" s="35">
        <f t="shared" si="4"/>
        <v>0</v>
      </c>
      <c r="N9" s="34">
        <v>200</v>
      </c>
      <c r="O9" s="35">
        <f>N90</f>
        <v>0</v>
      </c>
      <c r="P9" s="34"/>
      <c r="Q9" s="35">
        <f t="shared" si="6"/>
        <v>0</v>
      </c>
      <c r="R9" s="34"/>
      <c r="S9" s="35">
        <f t="shared" si="7"/>
        <v>0</v>
      </c>
      <c r="T9" s="34">
        <v>200</v>
      </c>
      <c r="U9" s="35">
        <f t="shared" si="8"/>
        <v>10.526315789473685</v>
      </c>
      <c r="V9" s="34"/>
      <c r="W9" s="35">
        <f t="shared" si="9"/>
        <v>0</v>
      </c>
      <c r="X9" s="34"/>
      <c r="Y9" s="35">
        <f t="shared" si="10"/>
        <v>0</v>
      </c>
      <c r="Z9" s="34">
        <v>200</v>
      </c>
      <c r="AA9" s="35">
        <f t="shared" si="11"/>
        <v>5.1282051282051286</v>
      </c>
      <c r="AB9" s="43">
        <f>SUM(D9,F9,H9,J9,L9,N9,P9,R9,T9,V9,X9,Z9)</f>
        <v>800</v>
      </c>
      <c r="AC9" s="45">
        <f>IF(AB$11=0,"-",(AB9*100)/AB$11)</f>
        <v>2.9850746268656718</v>
      </c>
    </row>
    <row r="10" spans="2:30" s="27" customFormat="1" ht="15.95" customHeight="1" x14ac:dyDescent="0.2">
      <c r="B10" s="41" t="s">
        <v>51</v>
      </c>
      <c r="C10" s="42"/>
      <c r="D10" s="43">
        <v>1000</v>
      </c>
      <c r="E10" s="35">
        <f t="shared" si="1"/>
        <v>43.478260869565219</v>
      </c>
      <c r="F10" s="43">
        <v>1000</v>
      </c>
      <c r="G10" s="35">
        <f t="shared" si="2"/>
        <v>43.478260869565219</v>
      </c>
      <c r="H10" s="43">
        <v>1000</v>
      </c>
      <c r="I10" s="35">
        <f>IF(H$11=0,"-",(H10*100)/H$11)</f>
        <v>50</v>
      </c>
      <c r="J10" s="43">
        <v>1000</v>
      </c>
      <c r="K10" s="35">
        <f t="shared" si="3"/>
        <v>55.555555555555557</v>
      </c>
      <c r="L10" s="43">
        <v>1500</v>
      </c>
      <c r="M10" s="35">
        <f t="shared" si="4"/>
        <v>62.5</v>
      </c>
      <c r="N10" s="43">
        <v>1000</v>
      </c>
      <c r="O10" s="35">
        <f t="shared" si="5"/>
        <v>47.61904761904762</v>
      </c>
      <c r="P10" s="43">
        <v>700</v>
      </c>
      <c r="Q10" s="35">
        <f t="shared" si="6"/>
        <v>43.75</v>
      </c>
      <c r="R10" s="43">
        <v>700</v>
      </c>
      <c r="S10" s="35">
        <f t="shared" si="7"/>
        <v>43.75</v>
      </c>
      <c r="T10" s="43">
        <v>800</v>
      </c>
      <c r="U10" s="35">
        <f t="shared" si="8"/>
        <v>42.10526315789474</v>
      </c>
      <c r="V10" s="43">
        <v>1000</v>
      </c>
      <c r="W10" s="35">
        <f t="shared" si="9"/>
        <v>52.631578947368418</v>
      </c>
      <c r="X10" s="43">
        <v>2000</v>
      </c>
      <c r="Y10" s="35">
        <f t="shared" si="10"/>
        <v>66.666666666666671</v>
      </c>
      <c r="Z10" s="43">
        <v>3000</v>
      </c>
      <c r="AA10" s="35">
        <f t="shared" si="11"/>
        <v>76.92307692307692</v>
      </c>
      <c r="AB10" s="43">
        <f>SUM(D10,F10,H10,J10,L10,N10,P10,R10,T10,V10,X10,Z10)</f>
        <v>14700</v>
      </c>
      <c r="AC10" s="45">
        <f>IF(AB$11=0,"-",(AB10*100)/AB$11)</f>
        <v>54.850746268656714</v>
      </c>
      <c r="AD10" s="64"/>
    </row>
    <row r="11" spans="2:30" s="27" customFormat="1" ht="15.95" customHeight="1" x14ac:dyDescent="0.2">
      <c r="B11" s="36" t="s">
        <v>15</v>
      </c>
      <c r="C11" s="33">
        <v>3</v>
      </c>
      <c r="D11" s="60">
        <f t="shared" ref="D11:AC11" si="12">SUM(D6:D10)</f>
        <v>2300</v>
      </c>
      <c r="E11" s="35">
        <f t="shared" si="12"/>
        <v>100</v>
      </c>
      <c r="F11" s="60">
        <f t="shared" si="12"/>
        <v>2300</v>
      </c>
      <c r="G11" s="35">
        <f t="shared" si="12"/>
        <v>100</v>
      </c>
      <c r="H11" s="60">
        <f t="shared" si="12"/>
        <v>2000</v>
      </c>
      <c r="I11" s="35">
        <f t="shared" si="12"/>
        <v>100</v>
      </c>
      <c r="J11" s="60">
        <f>SUM(J6:J10)</f>
        <v>1800</v>
      </c>
      <c r="K11" s="35">
        <f t="shared" si="12"/>
        <v>100</v>
      </c>
      <c r="L11" s="60">
        <f t="shared" si="12"/>
        <v>2400</v>
      </c>
      <c r="M11" s="35">
        <f t="shared" si="12"/>
        <v>100</v>
      </c>
      <c r="N11" s="60">
        <f t="shared" si="12"/>
        <v>2100</v>
      </c>
      <c r="O11" s="35">
        <f t="shared" si="12"/>
        <v>90.476190476190482</v>
      </c>
      <c r="P11" s="60">
        <f t="shared" si="12"/>
        <v>1600</v>
      </c>
      <c r="Q11" s="35">
        <f t="shared" si="12"/>
        <v>100</v>
      </c>
      <c r="R11" s="60">
        <f>SUM(R6:R10)</f>
        <v>1600</v>
      </c>
      <c r="S11" s="35">
        <f t="shared" si="12"/>
        <v>100</v>
      </c>
      <c r="T11" s="60">
        <f>SUM(T6:T10)</f>
        <v>1900</v>
      </c>
      <c r="U11" s="35">
        <f t="shared" si="12"/>
        <v>100</v>
      </c>
      <c r="V11" s="60">
        <f>SUM(V6:V10)</f>
        <v>1900</v>
      </c>
      <c r="W11" s="35">
        <f t="shared" si="12"/>
        <v>100</v>
      </c>
      <c r="X11" s="60">
        <f>SUM(X6:X10)</f>
        <v>3000</v>
      </c>
      <c r="Y11" s="35">
        <f t="shared" si="12"/>
        <v>100</v>
      </c>
      <c r="Z11" s="60">
        <f t="shared" si="12"/>
        <v>3900</v>
      </c>
      <c r="AA11" s="35">
        <f t="shared" si="12"/>
        <v>100</v>
      </c>
      <c r="AB11" s="37">
        <f t="shared" si="12"/>
        <v>26800</v>
      </c>
      <c r="AC11" s="45">
        <f t="shared" si="12"/>
        <v>100</v>
      </c>
    </row>
    <row r="12" spans="2:30" s="11" customFormat="1" ht="8.1" customHeight="1" x14ac:dyDescent="0.2">
      <c r="B12" s="19"/>
      <c r="C12" s="14"/>
      <c r="D12" s="61"/>
      <c r="E12" s="15"/>
      <c r="F12" s="14"/>
      <c r="G12" s="15"/>
      <c r="H12" s="14"/>
      <c r="I12" s="15"/>
      <c r="J12" s="14"/>
      <c r="K12" s="15"/>
      <c r="L12" s="14"/>
      <c r="M12" s="15"/>
      <c r="N12" s="14"/>
      <c r="O12" s="15"/>
      <c r="P12" s="14"/>
      <c r="Q12" s="15"/>
      <c r="R12" s="14"/>
      <c r="S12" s="15"/>
      <c r="T12" s="14"/>
      <c r="U12" s="15"/>
      <c r="V12" s="14"/>
      <c r="W12" s="15"/>
      <c r="X12" s="14"/>
      <c r="Y12" s="15"/>
      <c r="Z12" s="14"/>
      <c r="AA12" s="15"/>
      <c r="AB12" s="14"/>
      <c r="AC12" s="46"/>
    </row>
    <row r="13" spans="2:30" s="27" customFormat="1" ht="15.95" customHeight="1" x14ac:dyDescent="0.2">
      <c r="B13" s="28" t="s">
        <v>16</v>
      </c>
      <c r="C13" s="38"/>
      <c r="D13" s="62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  <c r="V13" s="38"/>
      <c r="W13" s="39"/>
      <c r="X13" s="38"/>
      <c r="Y13" s="39"/>
      <c r="Z13" s="38"/>
      <c r="AA13" s="39"/>
      <c r="AB13" s="38"/>
      <c r="AC13" s="47"/>
    </row>
    <row r="14" spans="2:30" s="27" customFormat="1" ht="15.95" customHeight="1" x14ac:dyDescent="0.2">
      <c r="B14" s="41" t="s">
        <v>61</v>
      </c>
      <c r="C14" s="42"/>
      <c r="D14" s="43">
        <v>300</v>
      </c>
      <c r="E14" s="35" t="str">
        <f t="shared" ref="E14:E19" si="13">IF(D6=0,"-",(D14*100)/D6)</f>
        <v>-</v>
      </c>
      <c r="F14" s="43">
        <v>100</v>
      </c>
      <c r="G14" s="35" t="str">
        <f t="shared" ref="G14:G19" si="14">IF(F6=0,"-",(F14*100)/F6)</f>
        <v>-</v>
      </c>
      <c r="H14" s="43">
        <v>100</v>
      </c>
      <c r="I14" s="35" t="str">
        <f t="shared" ref="I14:I17" si="15">IF(H6=0,"-",(H14*100)/H6)</f>
        <v>-</v>
      </c>
      <c r="J14" s="43">
        <v>100</v>
      </c>
      <c r="K14" s="35" t="str">
        <f t="shared" ref="K14:K19" si="16">IF(J6=0,"-",(J14*100)/J6)</f>
        <v>-</v>
      </c>
      <c r="L14" s="43">
        <v>100</v>
      </c>
      <c r="M14" s="35" t="str">
        <f t="shared" ref="M14:M19" si="17">IF(L6=0,"-",(L14*100)/L6)</f>
        <v>-</v>
      </c>
      <c r="N14" s="43">
        <v>100</v>
      </c>
      <c r="O14" s="35" t="str">
        <f t="shared" ref="O14:O19" si="18">IF(N6=0,"-",(N14*100)/N6)</f>
        <v>-</v>
      </c>
      <c r="P14" s="43">
        <v>100</v>
      </c>
      <c r="Q14" s="35" t="str">
        <f t="shared" ref="Q14:Q19" si="19">IF(P6=0,"-",(P14*100)/P6)</f>
        <v>-</v>
      </c>
      <c r="R14" s="43">
        <v>100</v>
      </c>
      <c r="S14" s="35" t="str">
        <f t="shared" ref="S14:S19" si="20">IF(R6=0,"-",(R14*100)/R6)</f>
        <v>-</v>
      </c>
      <c r="T14" s="43">
        <v>300</v>
      </c>
      <c r="U14" s="35" t="str">
        <f t="shared" ref="U14:U19" si="21">IF(T6=0,"-",(T14*100)/T6)</f>
        <v>-</v>
      </c>
      <c r="V14" s="43">
        <v>500</v>
      </c>
      <c r="W14" s="35" t="str">
        <f t="shared" ref="W14:W19" si="22">IF(V6=0,"-",(V14*100)/V6)</f>
        <v>-</v>
      </c>
      <c r="X14" s="43">
        <v>600</v>
      </c>
      <c r="Y14" s="35" t="str">
        <f t="shared" ref="Y14:Y19" si="23">IF(X6=0,"-",(X14*100)/X6)</f>
        <v>-</v>
      </c>
      <c r="Z14" s="43">
        <v>200</v>
      </c>
      <c r="AA14" s="35" t="str">
        <f t="shared" ref="AA14:AA19" si="24">IF(Z6=0,"-",(Z14*100)/Z6)</f>
        <v>-</v>
      </c>
      <c r="AB14" s="43">
        <f>SUM(D14,F14,H14,J14,L14,N14,P14,R14,T14,V14,X14,Z14)</f>
        <v>2600</v>
      </c>
      <c r="AC14" s="45" t="str">
        <f t="shared" ref="AC14:AC19" si="25">IF(AB6=0,"-",(AB14*100)/AB6)</f>
        <v>-</v>
      </c>
    </row>
    <row r="15" spans="2:30" s="27" customFormat="1" ht="15.95" customHeight="1" x14ac:dyDescent="0.2">
      <c r="B15" s="32" t="s">
        <v>62</v>
      </c>
      <c r="C15" s="33"/>
      <c r="D15" s="34">
        <v>50</v>
      </c>
      <c r="E15" s="35">
        <f t="shared" si="13"/>
        <v>10</v>
      </c>
      <c r="F15" s="34"/>
      <c r="G15" s="35">
        <f t="shared" si="14"/>
        <v>0</v>
      </c>
      <c r="H15" s="34"/>
      <c r="I15" s="35">
        <f t="shared" si="15"/>
        <v>0</v>
      </c>
      <c r="J15" s="34"/>
      <c r="K15" s="35">
        <f t="shared" si="16"/>
        <v>0</v>
      </c>
      <c r="L15" s="34">
        <v>70</v>
      </c>
      <c r="M15" s="35">
        <f t="shared" si="17"/>
        <v>14</v>
      </c>
      <c r="N15" s="34"/>
      <c r="O15" s="35">
        <f t="shared" si="18"/>
        <v>0</v>
      </c>
      <c r="P15" s="34">
        <v>0</v>
      </c>
      <c r="Q15" s="35">
        <f t="shared" si="19"/>
        <v>0</v>
      </c>
      <c r="R15" s="34">
        <v>70</v>
      </c>
      <c r="S15" s="35">
        <f t="shared" si="20"/>
        <v>14</v>
      </c>
      <c r="T15" s="34">
        <v>0</v>
      </c>
      <c r="U15" s="35">
        <f t="shared" si="21"/>
        <v>0</v>
      </c>
      <c r="V15" s="34">
        <v>150</v>
      </c>
      <c r="W15" s="35">
        <f t="shared" si="22"/>
        <v>30</v>
      </c>
      <c r="X15" s="34">
        <v>0</v>
      </c>
      <c r="Y15" s="35">
        <f t="shared" si="23"/>
        <v>0</v>
      </c>
      <c r="Z15" s="34">
        <v>0</v>
      </c>
      <c r="AA15" s="35">
        <f t="shared" si="24"/>
        <v>0</v>
      </c>
      <c r="AB15" s="43">
        <f t="shared" ref="AB15:AB18" si="26">SUM(D15,F15,H15,J15,L15,N15,P15,R15,T15,V15,X15,Z15)</f>
        <v>340</v>
      </c>
      <c r="AC15" s="45">
        <f t="shared" si="25"/>
        <v>5.666666666666667</v>
      </c>
    </row>
    <row r="16" spans="2:30" s="27" customFormat="1" ht="15.95" customHeight="1" x14ac:dyDescent="0.2">
      <c r="B16" s="41" t="s">
        <v>49</v>
      </c>
      <c r="C16" s="42"/>
      <c r="D16" s="43">
        <v>0</v>
      </c>
      <c r="E16" s="35">
        <f t="shared" si="13"/>
        <v>0</v>
      </c>
      <c r="F16" s="43">
        <v>0</v>
      </c>
      <c r="G16" s="35">
        <f t="shared" si="14"/>
        <v>0</v>
      </c>
      <c r="H16" s="43">
        <v>0</v>
      </c>
      <c r="I16" s="35">
        <f t="shared" si="15"/>
        <v>0</v>
      </c>
      <c r="J16" s="43">
        <v>0</v>
      </c>
      <c r="K16" s="35">
        <f t="shared" si="16"/>
        <v>0</v>
      </c>
      <c r="L16" s="43">
        <v>0</v>
      </c>
      <c r="M16" s="35">
        <f t="shared" si="17"/>
        <v>0</v>
      </c>
      <c r="N16" s="43">
        <v>0</v>
      </c>
      <c r="O16" s="35">
        <f t="shared" si="18"/>
        <v>0</v>
      </c>
      <c r="P16" s="43">
        <v>0</v>
      </c>
      <c r="Q16" s="35">
        <f t="shared" si="19"/>
        <v>0</v>
      </c>
      <c r="R16" s="43">
        <v>0</v>
      </c>
      <c r="S16" s="35">
        <f t="shared" si="20"/>
        <v>0</v>
      </c>
      <c r="T16" s="43">
        <v>0</v>
      </c>
      <c r="U16" s="35">
        <f t="shared" si="21"/>
        <v>0</v>
      </c>
      <c r="V16" s="43">
        <v>0</v>
      </c>
      <c r="W16" s="35">
        <f t="shared" si="22"/>
        <v>0</v>
      </c>
      <c r="X16" s="43">
        <v>0</v>
      </c>
      <c r="Y16" s="35">
        <f t="shared" si="23"/>
        <v>0</v>
      </c>
      <c r="Z16" s="43">
        <v>0</v>
      </c>
      <c r="AA16" s="35">
        <f t="shared" si="24"/>
        <v>0</v>
      </c>
      <c r="AB16" s="43">
        <f t="shared" si="26"/>
        <v>0</v>
      </c>
      <c r="AC16" s="45">
        <f t="shared" si="25"/>
        <v>0</v>
      </c>
    </row>
    <row r="17" spans="2:29" s="27" customFormat="1" ht="15.95" customHeight="1" x14ac:dyDescent="0.2">
      <c r="B17" s="32"/>
      <c r="C17" s="33"/>
      <c r="D17" s="34"/>
      <c r="E17" s="35" t="str">
        <f t="shared" si="13"/>
        <v>-</v>
      </c>
      <c r="F17" s="34"/>
      <c r="G17" s="35" t="str">
        <f t="shared" si="14"/>
        <v>-</v>
      </c>
      <c r="H17" s="34"/>
      <c r="I17" s="35">
        <f t="shared" si="15"/>
        <v>0</v>
      </c>
      <c r="J17" s="34"/>
      <c r="K17" s="35" t="str">
        <f t="shared" si="16"/>
        <v>-</v>
      </c>
      <c r="L17" s="34"/>
      <c r="M17" s="35" t="str">
        <f t="shared" si="17"/>
        <v>-</v>
      </c>
      <c r="N17" s="40"/>
      <c r="O17" s="35">
        <f t="shared" si="18"/>
        <v>0</v>
      </c>
      <c r="P17" s="34"/>
      <c r="Q17" s="35" t="str">
        <f t="shared" si="19"/>
        <v>-</v>
      </c>
      <c r="R17" s="34"/>
      <c r="S17" s="35" t="str">
        <f t="shared" si="20"/>
        <v>-</v>
      </c>
      <c r="T17" s="34"/>
      <c r="U17" s="35">
        <f t="shared" si="21"/>
        <v>0</v>
      </c>
      <c r="V17" s="34"/>
      <c r="W17" s="35" t="str">
        <f t="shared" si="22"/>
        <v>-</v>
      </c>
      <c r="X17" s="34"/>
      <c r="Y17" s="35" t="str">
        <f t="shared" si="23"/>
        <v>-</v>
      </c>
      <c r="Z17" s="34"/>
      <c r="AA17" s="35">
        <f t="shared" si="24"/>
        <v>0</v>
      </c>
      <c r="AB17" s="43">
        <f t="shared" si="26"/>
        <v>0</v>
      </c>
      <c r="AC17" s="45">
        <f t="shared" si="25"/>
        <v>0</v>
      </c>
    </row>
    <row r="18" spans="2:29" s="27" customFormat="1" ht="15.95" customHeight="1" x14ac:dyDescent="0.2">
      <c r="B18" s="41"/>
      <c r="C18" s="42"/>
      <c r="D18" s="43"/>
      <c r="E18" s="35">
        <f t="shared" si="13"/>
        <v>0</v>
      </c>
      <c r="F18" s="43"/>
      <c r="G18" s="35">
        <f t="shared" si="14"/>
        <v>0</v>
      </c>
      <c r="H18" s="43"/>
      <c r="I18" s="35">
        <f>IF(H10=0,"-",(H18*100)/H10)</f>
        <v>0</v>
      </c>
      <c r="J18" s="43"/>
      <c r="K18" s="35">
        <f t="shared" si="16"/>
        <v>0</v>
      </c>
      <c r="L18" s="43"/>
      <c r="M18" s="35">
        <f t="shared" si="17"/>
        <v>0</v>
      </c>
      <c r="N18" s="43"/>
      <c r="O18" s="35">
        <f t="shared" si="18"/>
        <v>0</v>
      </c>
      <c r="P18" s="43"/>
      <c r="Q18" s="35">
        <f t="shared" si="19"/>
        <v>0</v>
      </c>
      <c r="R18" s="43"/>
      <c r="S18" s="35">
        <f t="shared" si="20"/>
        <v>0</v>
      </c>
      <c r="T18" s="43"/>
      <c r="U18" s="35">
        <f t="shared" si="21"/>
        <v>0</v>
      </c>
      <c r="V18" s="43"/>
      <c r="W18" s="35">
        <f t="shared" si="22"/>
        <v>0</v>
      </c>
      <c r="X18" s="43"/>
      <c r="Y18" s="35">
        <f t="shared" si="23"/>
        <v>0</v>
      </c>
      <c r="Z18" s="43"/>
      <c r="AA18" s="35">
        <f t="shared" si="24"/>
        <v>0</v>
      </c>
      <c r="AB18" s="43">
        <f t="shared" si="26"/>
        <v>0</v>
      </c>
      <c r="AC18" s="45">
        <f t="shared" si="25"/>
        <v>0</v>
      </c>
    </row>
    <row r="19" spans="2:29" s="27" customFormat="1" ht="15.95" customHeight="1" x14ac:dyDescent="0.2">
      <c r="B19" s="36" t="s">
        <v>17</v>
      </c>
      <c r="C19" s="33"/>
      <c r="D19" s="37">
        <f>SUM(D14:D18)</f>
        <v>350</v>
      </c>
      <c r="E19" s="35">
        <f t="shared" si="13"/>
        <v>15.217391304347826</v>
      </c>
      <c r="F19" s="37">
        <f>SUM(F14:F18)</f>
        <v>100</v>
      </c>
      <c r="G19" s="35">
        <f t="shared" si="14"/>
        <v>4.3478260869565215</v>
      </c>
      <c r="H19" s="37">
        <f>SUM(H14:H18)</f>
        <v>100</v>
      </c>
      <c r="I19" s="35">
        <f>IF(H11=0,"-",(H19*100)/H11)</f>
        <v>5</v>
      </c>
      <c r="J19" s="37">
        <f>SUM(J14:J18)</f>
        <v>100</v>
      </c>
      <c r="K19" s="35">
        <f t="shared" si="16"/>
        <v>5.5555555555555554</v>
      </c>
      <c r="L19" s="37">
        <f>SUM(L14:L18)</f>
        <v>170</v>
      </c>
      <c r="M19" s="35">
        <f t="shared" si="17"/>
        <v>7.083333333333333</v>
      </c>
      <c r="N19" s="37">
        <f>SUM(N14:N18)</f>
        <v>100</v>
      </c>
      <c r="O19" s="35">
        <f t="shared" si="18"/>
        <v>4.7619047619047619</v>
      </c>
      <c r="P19" s="37">
        <f>SUM(P14:P18)</f>
        <v>100</v>
      </c>
      <c r="Q19" s="35">
        <f t="shared" si="19"/>
        <v>6.25</v>
      </c>
      <c r="R19" s="37">
        <f>SUM(R14:R18)</f>
        <v>170</v>
      </c>
      <c r="S19" s="35">
        <f t="shared" si="20"/>
        <v>10.625</v>
      </c>
      <c r="T19" s="37">
        <f>SUM(T14:T18)</f>
        <v>300</v>
      </c>
      <c r="U19" s="35">
        <f t="shared" si="21"/>
        <v>15.789473684210526</v>
      </c>
      <c r="V19" s="37">
        <f>SUM(V14:V18)</f>
        <v>650</v>
      </c>
      <c r="W19" s="35">
        <f t="shared" si="22"/>
        <v>34.210526315789473</v>
      </c>
      <c r="X19" s="37">
        <f>SUM(X14:X18)</f>
        <v>600</v>
      </c>
      <c r="Y19" s="35">
        <f t="shared" si="23"/>
        <v>20</v>
      </c>
      <c r="Z19" s="37">
        <f>SUM(Z14:Z18)</f>
        <v>200</v>
      </c>
      <c r="AA19" s="35">
        <f t="shared" si="24"/>
        <v>5.1282051282051286</v>
      </c>
      <c r="AB19" s="37">
        <f>SUM(AB14:AB18)</f>
        <v>2940</v>
      </c>
      <c r="AC19" s="45">
        <f t="shared" si="25"/>
        <v>10.970149253731343</v>
      </c>
    </row>
    <row r="20" spans="2:29" s="11" customFormat="1" ht="8.25" customHeight="1" x14ac:dyDescent="0.2">
      <c r="B20" s="16"/>
      <c r="C20" s="17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  <c r="AA20" s="18"/>
      <c r="AB20" s="17"/>
      <c r="AC20" s="48"/>
    </row>
    <row r="21" spans="2:29" s="27" customFormat="1" ht="15.95" customHeight="1" x14ac:dyDescent="0.2">
      <c r="B21" s="44" t="s">
        <v>18</v>
      </c>
      <c r="C21" s="42"/>
      <c r="D21" s="37">
        <f>D11-D19</f>
        <v>1950</v>
      </c>
      <c r="E21" s="35">
        <f>IF(D11=0,"-",(D21*100)/D11)</f>
        <v>84.782608695652172</v>
      </c>
      <c r="F21" s="37">
        <f>F11-F19</f>
        <v>2200</v>
      </c>
      <c r="G21" s="35">
        <f>IF(F11=0,"-",(F21*100)/F11)</f>
        <v>95.652173913043484</v>
      </c>
      <c r="H21" s="37">
        <f>H11-H19</f>
        <v>1900</v>
      </c>
      <c r="I21" s="35">
        <f>IF(H11=0,"-",(H21*100)/H11)</f>
        <v>95</v>
      </c>
      <c r="J21" s="37">
        <f>J11-J19</f>
        <v>1700</v>
      </c>
      <c r="K21" s="35">
        <f>IF(J11=0,"-",(J21*100)/J11)</f>
        <v>94.444444444444443</v>
      </c>
      <c r="L21" s="37">
        <f>L11-L19</f>
        <v>2230</v>
      </c>
      <c r="M21" s="35">
        <f>IF(L11=0,"-",(L21*100)/L11)</f>
        <v>92.916666666666671</v>
      </c>
      <c r="N21" s="37">
        <f>N11-N19</f>
        <v>2000</v>
      </c>
      <c r="O21" s="35">
        <f>IF(N11=0,"-",(N21*100)/N11)</f>
        <v>95.238095238095241</v>
      </c>
      <c r="P21" s="37">
        <f>P11-P19</f>
        <v>1500</v>
      </c>
      <c r="Q21" s="35">
        <f>IF(P11=0,"-",(P21*100)/P11)</f>
        <v>93.75</v>
      </c>
      <c r="R21" s="37">
        <f>R11-R19</f>
        <v>1430</v>
      </c>
      <c r="S21" s="35">
        <f>IF(R11=0,"-",(R21*100)/R11)</f>
        <v>89.375</v>
      </c>
      <c r="T21" s="37">
        <f>T11-T19</f>
        <v>1600</v>
      </c>
      <c r="U21" s="35">
        <f>IF(T11=0,"-",(T21*100)/T11)</f>
        <v>84.21052631578948</v>
      </c>
      <c r="V21" s="37">
        <f>V11-V19</f>
        <v>1250</v>
      </c>
      <c r="W21" s="35">
        <f>IF(V11=0,"-",(V21*100)/V11)</f>
        <v>65.78947368421052</v>
      </c>
      <c r="X21" s="37">
        <f>X11-X19</f>
        <v>2400</v>
      </c>
      <c r="Y21" s="35">
        <f>IF(X11=0,"-",(X21*100)/X11)</f>
        <v>80</v>
      </c>
      <c r="Z21" s="37">
        <f>Z11-Z19</f>
        <v>3700</v>
      </c>
      <c r="AA21" s="35">
        <f>IF(Z11=0,"-",(Z21*100)/Z11)</f>
        <v>94.871794871794876</v>
      </c>
      <c r="AB21" s="37">
        <f>AB11-AB19</f>
        <v>23860</v>
      </c>
      <c r="AC21" s="45">
        <f>IF(AB11=0,"-",(AB21*100)/AB11)</f>
        <v>89.02985074626865</v>
      </c>
    </row>
    <row r="22" spans="2:29" s="11" customFormat="1" ht="8.1" customHeight="1" x14ac:dyDescent="0.2">
      <c r="B22" s="19"/>
      <c r="C22" s="14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14"/>
      <c r="Y22" s="15"/>
      <c r="Z22" s="14"/>
      <c r="AA22" s="15"/>
      <c r="AB22" s="14"/>
      <c r="AC22" s="46"/>
    </row>
    <row r="23" spans="2:29" s="27" customFormat="1" ht="15.95" customHeight="1" x14ac:dyDescent="0.2">
      <c r="B23" s="28" t="s">
        <v>19</v>
      </c>
      <c r="C23" s="38"/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  <c r="T23" s="38"/>
      <c r="U23" s="39"/>
      <c r="V23" s="38"/>
      <c r="W23" s="39"/>
      <c r="X23" s="38"/>
      <c r="Y23" s="39"/>
      <c r="Z23" s="38"/>
      <c r="AA23" s="39"/>
      <c r="AB23" s="38"/>
      <c r="AC23" s="47"/>
    </row>
    <row r="24" spans="2:29" s="27" customFormat="1" ht="15.95" customHeight="1" x14ac:dyDescent="0.2">
      <c r="B24" s="41" t="s">
        <v>10</v>
      </c>
      <c r="C24" s="42"/>
      <c r="D24" s="43">
        <v>800</v>
      </c>
      <c r="E24" s="35">
        <f>IF($D$11=0,"-",(D24*100)/$D$11)</f>
        <v>34.782608695652172</v>
      </c>
      <c r="F24" s="43">
        <v>800</v>
      </c>
      <c r="G24" s="35">
        <f>IF(F$11=0,"-",(F24*100)/F$11)</f>
        <v>34.782608695652172</v>
      </c>
      <c r="H24" s="43">
        <v>800</v>
      </c>
      <c r="I24" s="35">
        <f t="shared" ref="I24:I40" si="27">IF(H$11=0,"-",(H24*100)/H$11)</f>
        <v>40</v>
      </c>
      <c r="J24" s="43">
        <v>800</v>
      </c>
      <c r="K24" s="35">
        <f>IF(J$11=0,"-",(J24*100)/J$11)</f>
        <v>44.444444444444443</v>
      </c>
      <c r="L24" s="43">
        <v>800</v>
      </c>
      <c r="M24" s="35">
        <f>IF(L$11=0,"-",(L24*100)/L$11)</f>
        <v>33.333333333333336</v>
      </c>
      <c r="N24" s="43">
        <v>800</v>
      </c>
      <c r="O24" s="35">
        <f>IF(N$11=0,"-",(N24*100)/N$11)</f>
        <v>38.095238095238095</v>
      </c>
      <c r="P24" s="43">
        <v>800</v>
      </c>
      <c r="Q24" s="35">
        <f>IF(P$11=0,"-",(P24*100)/P$11)</f>
        <v>50</v>
      </c>
      <c r="R24" s="43">
        <v>800</v>
      </c>
      <c r="S24" s="35">
        <f>IF(R$11=0,"-",(R24*100)/R$11)</f>
        <v>50</v>
      </c>
      <c r="T24" s="43">
        <v>800</v>
      </c>
      <c r="U24" s="35">
        <f>IF(T$11=0,"-",(T24*100)/T$11)</f>
        <v>42.10526315789474</v>
      </c>
      <c r="V24" s="43">
        <v>800</v>
      </c>
      <c r="W24" s="35">
        <f>IF(V$11=0,"-",(V24*100)/V$11)</f>
        <v>42.10526315789474</v>
      </c>
      <c r="X24" s="43">
        <v>800</v>
      </c>
      <c r="Y24" s="35">
        <f>IF(X$11=0,"-",(X24*100)/X$11)</f>
        <v>26.666666666666668</v>
      </c>
      <c r="Z24" s="43">
        <v>800</v>
      </c>
      <c r="AA24" s="35">
        <f>IF(Z$11=0,"-",(Z24*100)/Z$11)</f>
        <v>20.512820512820515</v>
      </c>
      <c r="AB24" s="43">
        <f t="shared" ref="AB24:AB39" si="28">SUM(D24,F24,H24,J24,L24,N24,P24,R24,T24,V24,X24,Z24)</f>
        <v>9600</v>
      </c>
      <c r="AC24" s="45">
        <f>IF(AB$11=0,"-",(AB24*100)/AB$11)</f>
        <v>35.820895522388057</v>
      </c>
    </row>
    <row r="25" spans="2:29" s="27" customFormat="1" ht="24" customHeight="1" x14ac:dyDescent="0.2">
      <c r="B25" s="41" t="s">
        <v>55</v>
      </c>
      <c r="C25" s="42"/>
      <c r="D25" s="43">
        <v>50</v>
      </c>
      <c r="E25" s="35">
        <f t="shared" ref="E25:E40" si="29">IF($D$11=0,"-",(D25*100)/$D$11)</f>
        <v>2.1739130434782608</v>
      </c>
      <c r="F25" s="43">
        <v>50</v>
      </c>
      <c r="G25" s="35">
        <f t="shared" ref="G25:G40" si="30">IF(F$11=0,"-",(F25*100)/F$11)</f>
        <v>2.1739130434782608</v>
      </c>
      <c r="H25" s="43">
        <v>50</v>
      </c>
      <c r="I25" s="35">
        <f t="shared" si="27"/>
        <v>2.5</v>
      </c>
      <c r="J25" s="43">
        <v>50</v>
      </c>
      <c r="K25" s="35">
        <f t="shared" ref="K25:K40" si="31">IF(J$11=0,"-",(J25*100)/J$11)</f>
        <v>2.7777777777777777</v>
      </c>
      <c r="L25" s="43">
        <v>50</v>
      </c>
      <c r="M25" s="35">
        <f t="shared" ref="M25:M40" si="32">IF(L$11=0,"-",(L25*100)/L$11)</f>
        <v>2.0833333333333335</v>
      </c>
      <c r="N25" s="43">
        <v>50</v>
      </c>
      <c r="O25" s="35">
        <f t="shared" ref="O25:O40" si="33">IF(N$11=0,"-",(N25*100)/N$11)</f>
        <v>2.3809523809523809</v>
      </c>
      <c r="P25" s="43">
        <v>50</v>
      </c>
      <c r="Q25" s="35">
        <f t="shared" ref="Q25:Q40" si="34">IF(P$11=0,"-",(P25*100)/P$11)</f>
        <v>3.125</v>
      </c>
      <c r="R25" s="43">
        <v>50</v>
      </c>
      <c r="S25" s="35">
        <f t="shared" ref="S25:S40" si="35">IF(R$11=0,"-",(R25*100)/R$11)</f>
        <v>3.125</v>
      </c>
      <c r="T25" s="43">
        <v>50</v>
      </c>
      <c r="U25" s="35">
        <f t="shared" ref="U25:U40" si="36">IF(T$11=0,"-",(T25*100)/T$11)</f>
        <v>2.6315789473684212</v>
      </c>
      <c r="V25" s="43">
        <v>50</v>
      </c>
      <c r="W25" s="35">
        <f t="shared" ref="W25:W40" si="37">IF(V$11=0,"-",(V25*100)/V$11)</f>
        <v>2.6315789473684212</v>
      </c>
      <c r="X25" s="43">
        <v>50</v>
      </c>
      <c r="Y25" s="35">
        <f t="shared" ref="Y25:Y40" si="38">IF(X$11=0,"-",(X25*100)/X$11)</f>
        <v>1.6666666666666667</v>
      </c>
      <c r="Z25" s="43">
        <v>50</v>
      </c>
      <c r="AA25" s="35">
        <f t="shared" ref="AA25:AA40" si="39">IF(Z$11=0,"-",(Z25*100)/Z$11)</f>
        <v>1.2820512820512822</v>
      </c>
      <c r="AB25" s="43">
        <f t="shared" si="28"/>
        <v>600</v>
      </c>
      <c r="AC25" s="45">
        <f t="shared" ref="AC25:AC40" si="40">IF(AB$11=0,"-",(AB25*100)/AB$11)</f>
        <v>2.2388059701492535</v>
      </c>
    </row>
    <row r="26" spans="2:29" s="27" customFormat="1" ht="15.95" customHeight="1" x14ac:dyDescent="0.2">
      <c r="B26" s="32" t="s">
        <v>4</v>
      </c>
      <c r="C26" s="33"/>
      <c r="D26" s="34">
        <v>0</v>
      </c>
      <c r="E26" s="35">
        <f t="shared" si="29"/>
        <v>0</v>
      </c>
      <c r="F26" s="34">
        <v>0</v>
      </c>
      <c r="G26" s="35">
        <f t="shared" si="30"/>
        <v>0</v>
      </c>
      <c r="H26" s="34">
        <v>0</v>
      </c>
      <c r="I26" s="35">
        <f t="shared" si="27"/>
        <v>0</v>
      </c>
      <c r="J26" s="34">
        <v>0</v>
      </c>
      <c r="K26" s="35">
        <f t="shared" si="31"/>
        <v>0</v>
      </c>
      <c r="L26" s="34">
        <v>0</v>
      </c>
      <c r="M26" s="35">
        <f t="shared" si="32"/>
        <v>0</v>
      </c>
      <c r="N26" s="34">
        <v>0</v>
      </c>
      <c r="O26" s="35">
        <f t="shared" si="33"/>
        <v>0</v>
      </c>
      <c r="P26" s="34">
        <v>0</v>
      </c>
      <c r="Q26" s="35">
        <f t="shared" si="34"/>
        <v>0</v>
      </c>
      <c r="R26" s="34">
        <v>0</v>
      </c>
      <c r="S26" s="35">
        <f t="shared" si="35"/>
        <v>0</v>
      </c>
      <c r="T26" s="34">
        <v>0</v>
      </c>
      <c r="U26" s="35">
        <f t="shared" si="36"/>
        <v>0</v>
      </c>
      <c r="V26" s="34">
        <v>0</v>
      </c>
      <c r="W26" s="35">
        <f t="shared" si="37"/>
        <v>0</v>
      </c>
      <c r="X26" s="34">
        <v>0</v>
      </c>
      <c r="Y26" s="35">
        <f t="shared" si="38"/>
        <v>0</v>
      </c>
      <c r="Z26" s="34">
        <v>0</v>
      </c>
      <c r="AA26" s="35">
        <f t="shared" si="39"/>
        <v>0</v>
      </c>
      <c r="AB26" s="43">
        <f t="shared" si="28"/>
        <v>0</v>
      </c>
      <c r="AC26" s="45">
        <f t="shared" si="40"/>
        <v>0</v>
      </c>
    </row>
    <row r="27" spans="2:29" s="27" customFormat="1" ht="15.95" customHeight="1" x14ac:dyDescent="0.2">
      <c r="B27" s="41" t="s">
        <v>5</v>
      </c>
      <c r="C27" s="42"/>
      <c r="D27" s="34"/>
      <c r="E27" s="35">
        <f t="shared" si="29"/>
        <v>0</v>
      </c>
      <c r="F27" s="34"/>
      <c r="G27" s="35">
        <f t="shared" si="30"/>
        <v>0</v>
      </c>
      <c r="H27" s="34"/>
      <c r="I27" s="35">
        <f t="shared" si="27"/>
        <v>0</v>
      </c>
      <c r="J27" s="34"/>
      <c r="K27" s="35">
        <f t="shared" si="31"/>
        <v>0</v>
      </c>
      <c r="L27" s="34"/>
      <c r="M27" s="35">
        <f t="shared" si="32"/>
        <v>0</v>
      </c>
      <c r="N27" s="34"/>
      <c r="O27" s="35">
        <f t="shared" si="33"/>
        <v>0</v>
      </c>
      <c r="P27" s="34"/>
      <c r="Q27" s="35">
        <f t="shared" si="34"/>
        <v>0</v>
      </c>
      <c r="R27" s="34"/>
      <c r="S27" s="35">
        <f t="shared" si="35"/>
        <v>0</v>
      </c>
      <c r="T27" s="34"/>
      <c r="U27" s="35">
        <f t="shared" si="36"/>
        <v>0</v>
      </c>
      <c r="V27" s="34"/>
      <c r="W27" s="35">
        <f t="shared" si="37"/>
        <v>0</v>
      </c>
      <c r="X27" s="34"/>
      <c r="Y27" s="35">
        <f t="shared" si="38"/>
        <v>0</v>
      </c>
      <c r="Z27" s="34"/>
      <c r="AA27" s="35">
        <f t="shared" si="39"/>
        <v>0</v>
      </c>
      <c r="AB27" s="43">
        <f t="shared" si="28"/>
        <v>0</v>
      </c>
      <c r="AC27" s="45">
        <f t="shared" si="40"/>
        <v>0</v>
      </c>
    </row>
    <row r="28" spans="2:29" s="27" customFormat="1" ht="15.95" customHeight="1" x14ac:dyDescent="0.2">
      <c r="B28" s="32" t="s">
        <v>6</v>
      </c>
      <c r="C28" s="33"/>
      <c r="D28" s="34">
        <v>0</v>
      </c>
      <c r="E28" s="35">
        <f t="shared" si="29"/>
        <v>0</v>
      </c>
      <c r="F28" s="34"/>
      <c r="G28" s="35">
        <f t="shared" si="30"/>
        <v>0</v>
      </c>
      <c r="H28" s="34"/>
      <c r="I28" s="35">
        <f t="shared" si="27"/>
        <v>0</v>
      </c>
      <c r="J28" s="34">
        <v>0</v>
      </c>
      <c r="K28" s="35">
        <f t="shared" si="31"/>
        <v>0</v>
      </c>
      <c r="L28" s="34">
        <v>0</v>
      </c>
      <c r="M28" s="35">
        <f t="shared" si="32"/>
        <v>0</v>
      </c>
      <c r="N28" s="34">
        <v>0</v>
      </c>
      <c r="O28" s="35">
        <f t="shared" si="33"/>
        <v>0</v>
      </c>
      <c r="P28" s="34">
        <v>0</v>
      </c>
      <c r="Q28" s="35">
        <f t="shared" si="34"/>
        <v>0</v>
      </c>
      <c r="R28" s="34">
        <v>0</v>
      </c>
      <c r="S28" s="35">
        <f t="shared" si="35"/>
        <v>0</v>
      </c>
      <c r="T28" s="34">
        <v>0</v>
      </c>
      <c r="U28" s="35">
        <f t="shared" si="36"/>
        <v>0</v>
      </c>
      <c r="V28" s="34">
        <v>0</v>
      </c>
      <c r="W28" s="35">
        <f t="shared" si="37"/>
        <v>0</v>
      </c>
      <c r="X28" s="34">
        <v>0</v>
      </c>
      <c r="Y28" s="35">
        <f t="shared" si="38"/>
        <v>0</v>
      </c>
      <c r="Z28" s="34">
        <v>0</v>
      </c>
      <c r="AA28" s="35">
        <f t="shared" si="39"/>
        <v>0</v>
      </c>
      <c r="AB28" s="43">
        <f t="shared" si="28"/>
        <v>0</v>
      </c>
      <c r="AC28" s="45">
        <f t="shared" si="40"/>
        <v>0</v>
      </c>
    </row>
    <row r="29" spans="2:29" s="27" customFormat="1" ht="15.95" customHeight="1" x14ac:dyDescent="0.2">
      <c r="B29" s="41" t="s">
        <v>7</v>
      </c>
      <c r="C29" s="42"/>
      <c r="D29" s="43">
        <v>300</v>
      </c>
      <c r="E29" s="35">
        <f t="shared" si="29"/>
        <v>13.043478260869565</v>
      </c>
      <c r="F29" s="43">
        <v>300</v>
      </c>
      <c r="G29" s="35">
        <f t="shared" si="30"/>
        <v>13.043478260869565</v>
      </c>
      <c r="H29" s="43">
        <v>300</v>
      </c>
      <c r="I29" s="35">
        <f t="shared" si="27"/>
        <v>15</v>
      </c>
      <c r="J29" s="43">
        <v>300</v>
      </c>
      <c r="K29" s="35">
        <f t="shared" si="31"/>
        <v>16.666666666666668</v>
      </c>
      <c r="L29" s="43">
        <v>300</v>
      </c>
      <c r="M29" s="35">
        <f t="shared" si="32"/>
        <v>12.5</v>
      </c>
      <c r="N29" s="43">
        <v>300</v>
      </c>
      <c r="O29" s="35">
        <f t="shared" si="33"/>
        <v>14.285714285714286</v>
      </c>
      <c r="P29" s="43">
        <v>300</v>
      </c>
      <c r="Q29" s="35">
        <f t="shared" si="34"/>
        <v>18.75</v>
      </c>
      <c r="R29" s="43">
        <v>300</v>
      </c>
      <c r="S29" s="35">
        <f t="shared" si="35"/>
        <v>18.75</v>
      </c>
      <c r="T29" s="43">
        <v>300</v>
      </c>
      <c r="U29" s="35">
        <f t="shared" si="36"/>
        <v>15.789473684210526</v>
      </c>
      <c r="V29" s="43">
        <v>300</v>
      </c>
      <c r="W29" s="35">
        <f t="shared" si="37"/>
        <v>15.789473684210526</v>
      </c>
      <c r="X29" s="43">
        <v>300</v>
      </c>
      <c r="Y29" s="35">
        <f t="shared" si="38"/>
        <v>10</v>
      </c>
      <c r="Z29" s="43">
        <v>300</v>
      </c>
      <c r="AA29" s="35">
        <f t="shared" si="39"/>
        <v>7.6923076923076925</v>
      </c>
      <c r="AB29" s="43">
        <f t="shared" si="28"/>
        <v>3600</v>
      </c>
      <c r="AC29" s="45">
        <f t="shared" si="40"/>
        <v>13.432835820895523</v>
      </c>
    </row>
    <row r="30" spans="2:29" s="27" customFormat="1" ht="15.95" customHeight="1" x14ac:dyDescent="0.2">
      <c r="B30" s="32" t="s">
        <v>53</v>
      </c>
      <c r="C30" s="33"/>
      <c r="D30" s="34">
        <v>82</v>
      </c>
      <c r="E30" s="35">
        <f t="shared" si="29"/>
        <v>3.5652173913043477</v>
      </c>
      <c r="F30" s="34">
        <v>98</v>
      </c>
      <c r="G30" s="35">
        <f t="shared" si="30"/>
        <v>4.2608695652173916</v>
      </c>
      <c r="H30" s="34"/>
      <c r="I30" s="35">
        <f t="shared" si="27"/>
        <v>0</v>
      </c>
      <c r="J30" s="34">
        <v>90</v>
      </c>
      <c r="K30" s="35">
        <f t="shared" si="31"/>
        <v>5</v>
      </c>
      <c r="L30" s="34">
        <v>98</v>
      </c>
      <c r="M30" s="35">
        <f t="shared" si="32"/>
        <v>4.083333333333333</v>
      </c>
      <c r="N30" s="34">
        <v>86</v>
      </c>
      <c r="O30" s="35">
        <f t="shared" si="33"/>
        <v>4.0952380952380949</v>
      </c>
      <c r="P30" s="34">
        <v>86</v>
      </c>
      <c r="Q30" s="35">
        <f t="shared" si="34"/>
        <v>5.375</v>
      </c>
      <c r="R30" s="34">
        <v>99</v>
      </c>
      <c r="S30" s="35">
        <f t="shared" si="35"/>
        <v>6.1875</v>
      </c>
      <c r="T30" s="34">
        <v>0</v>
      </c>
      <c r="U30" s="35">
        <f t="shared" si="36"/>
        <v>0</v>
      </c>
      <c r="V30" s="34">
        <v>116</v>
      </c>
      <c r="W30" s="35">
        <f t="shared" si="37"/>
        <v>6.1052631578947372</v>
      </c>
      <c r="X30" s="34">
        <v>0</v>
      </c>
      <c r="Y30" s="35">
        <f t="shared" si="38"/>
        <v>0</v>
      </c>
      <c r="Z30" s="34">
        <v>0</v>
      </c>
      <c r="AA30" s="35">
        <f t="shared" si="39"/>
        <v>0</v>
      </c>
      <c r="AB30" s="43">
        <f t="shared" si="28"/>
        <v>755</v>
      </c>
      <c r="AC30" s="45">
        <f t="shared" si="40"/>
        <v>2.8171641791044775</v>
      </c>
    </row>
    <row r="31" spans="2:29" s="27" customFormat="1" ht="15.95" customHeight="1" x14ac:dyDescent="0.2">
      <c r="B31" s="41" t="s">
        <v>54</v>
      </c>
      <c r="C31" s="42"/>
      <c r="D31" s="43">
        <v>10</v>
      </c>
      <c r="E31" s="35">
        <f t="shared" si="29"/>
        <v>0.43478260869565216</v>
      </c>
      <c r="F31" s="43">
        <v>436</v>
      </c>
      <c r="G31" s="35">
        <f t="shared" si="30"/>
        <v>18.956521739130434</v>
      </c>
      <c r="H31" s="43">
        <v>30</v>
      </c>
      <c r="I31" s="35">
        <f t="shared" si="27"/>
        <v>1.5</v>
      </c>
      <c r="J31" s="43"/>
      <c r="K31" s="35">
        <f t="shared" si="31"/>
        <v>0</v>
      </c>
      <c r="L31" s="43">
        <v>341</v>
      </c>
      <c r="M31" s="35">
        <f t="shared" si="32"/>
        <v>14.208333333333334</v>
      </c>
      <c r="N31" s="43"/>
      <c r="O31" s="35">
        <f t="shared" si="33"/>
        <v>0</v>
      </c>
      <c r="P31" s="43">
        <v>0</v>
      </c>
      <c r="Q31" s="35">
        <f t="shared" si="34"/>
        <v>0</v>
      </c>
      <c r="R31" s="43">
        <v>260</v>
      </c>
      <c r="S31" s="35">
        <f t="shared" si="35"/>
        <v>16.25</v>
      </c>
      <c r="T31" s="43"/>
      <c r="U31" s="35">
        <f t="shared" si="36"/>
        <v>0</v>
      </c>
      <c r="V31" s="43">
        <v>40</v>
      </c>
      <c r="W31" s="35">
        <f t="shared" si="37"/>
        <v>2.1052631578947367</v>
      </c>
      <c r="X31" s="43"/>
      <c r="Y31" s="35">
        <f t="shared" si="38"/>
        <v>0</v>
      </c>
      <c r="Z31" s="43">
        <v>0</v>
      </c>
      <c r="AA31" s="35">
        <f t="shared" si="39"/>
        <v>0</v>
      </c>
      <c r="AB31" s="43">
        <f t="shared" si="28"/>
        <v>1117</v>
      </c>
      <c r="AC31" s="45">
        <f t="shared" si="40"/>
        <v>4.1679104477611943</v>
      </c>
    </row>
    <row r="32" spans="2:29" s="27" customFormat="1" ht="15.95" customHeight="1" x14ac:dyDescent="0.2">
      <c r="B32" s="32" t="s">
        <v>8</v>
      </c>
      <c r="C32" s="33"/>
      <c r="D32" s="34">
        <v>300</v>
      </c>
      <c r="E32" s="35">
        <f t="shared" si="29"/>
        <v>13.043478260869565</v>
      </c>
      <c r="F32" s="34">
        <v>0</v>
      </c>
      <c r="G32" s="35">
        <f t="shared" si="30"/>
        <v>0</v>
      </c>
      <c r="H32" s="34"/>
      <c r="I32" s="35">
        <f t="shared" si="27"/>
        <v>0</v>
      </c>
      <c r="J32" s="34"/>
      <c r="K32" s="35">
        <f t="shared" si="31"/>
        <v>0</v>
      </c>
      <c r="L32" s="34">
        <v>0</v>
      </c>
      <c r="M32" s="35">
        <f t="shared" si="32"/>
        <v>0</v>
      </c>
      <c r="N32" s="34">
        <v>0</v>
      </c>
      <c r="O32" s="35">
        <f t="shared" si="33"/>
        <v>0</v>
      </c>
      <c r="P32" s="34">
        <v>0</v>
      </c>
      <c r="Q32" s="35">
        <f t="shared" si="34"/>
        <v>0</v>
      </c>
      <c r="R32" s="34">
        <v>0</v>
      </c>
      <c r="S32" s="35">
        <f t="shared" si="35"/>
        <v>0</v>
      </c>
      <c r="T32" s="34">
        <v>0</v>
      </c>
      <c r="U32" s="35">
        <f t="shared" si="36"/>
        <v>0</v>
      </c>
      <c r="V32" s="34">
        <v>0</v>
      </c>
      <c r="W32" s="35">
        <f t="shared" si="37"/>
        <v>0</v>
      </c>
      <c r="X32" s="34">
        <v>0</v>
      </c>
      <c r="Y32" s="35">
        <f t="shared" si="38"/>
        <v>0</v>
      </c>
      <c r="Z32" s="34">
        <v>0</v>
      </c>
      <c r="AA32" s="35">
        <f t="shared" si="39"/>
        <v>0</v>
      </c>
      <c r="AB32" s="43">
        <f t="shared" si="28"/>
        <v>300</v>
      </c>
      <c r="AC32" s="45">
        <f t="shared" si="40"/>
        <v>1.1194029850746268</v>
      </c>
    </row>
    <row r="33" spans="2:29" s="27" customFormat="1" ht="15.95" customHeight="1" x14ac:dyDescent="0.2">
      <c r="B33" s="41" t="s">
        <v>33</v>
      </c>
      <c r="C33" s="42"/>
      <c r="D33" s="43">
        <v>50</v>
      </c>
      <c r="E33" s="35">
        <f t="shared" si="29"/>
        <v>2.1739130434782608</v>
      </c>
      <c r="F33" s="43">
        <v>50</v>
      </c>
      <c r="G33" s="35">
        <f t="shared" si="30"/>
        <v>2.1739130434782608</v>
      </c>
      <c r="H33" s="43">
        <v>50</v>
      </c>
      <c r="I33" s="35">
        <f t="shared" si="27"/>
        <v>2.5</v>
      </c>
      <c r="J33" s="43">
        <v>50</v>
      </c>
      <c r="K33" s="35">
        <f t="shared" si="31"/>
        <v>2.7777777777777777</v>
      </c>
      <c r="L33" s="43">
        <v>50</v>
      </c>
      <c r="M33" s="35">
        <f t="shared" si="32"/>
        <v>2.0833333333333335</v>
      </c>
      <c r="N33" s="43">
        <v>50</v>
      </c>
      <c r="O33" s="35">
        <f t="shared" si="33"/>
        <v>2.3809523809523809</v>
      </c>
      <c r="P33" s="43">
        <v>50</v>
      </c>
      <c r="Q33" s="35">
        <f t="shared" si="34"/>
        <v>3.125</v>
      </c>
      <c r="R33" s="43">
        <v>50</v>
      </c>
      <c r="S33" s="35">
        <f t="shared" si="35"/>
        <v>3.125</v>
      </c>
      <c r="T33" s="43">
        <v>50</v>
      </c>
      <c r="U33" s="35">
        <f t="shared" si="36"/>
        <v>2.6315789473684212</v>
      </c>
      <c r="V33" s="43">
        <v>50</v>
      </c>
      <c r="W33" s="35">
        <f t="shared" si="37"/>
        <v>2.6315789473684212</v>
      </c>
      <c r="X33" s="43">
        <v>50</v>
      </c>
      <c r="Y33" s="35">
        <f t="shared" si="38"/>
        <v>1.6666666666666667</v>
      </c>
      <c r="Z33" s="43">
        <v>50</v>
      </c>
      <c r="AA33" s="35">
        <f t="shared" si="39"/>
        <v>1.2820512820512822</v>
      </c>
      <c r="AB33" s="43">
        <f t="shared" si="28"/>
        <v>600</v>
      </c>
      <c r="AC33" s="45">
        <f t="shared" si="40"/>
        <v>2.2388059701492535</v>
      </c>
    </row>
    <row r="34" spans="2:29" s="27" customFormat="1" ht="15.95" customHeight="1" x14ac:dyDescent="0.2">
      <c r="B34" s="32" t="s">
        <v>9</v>
      </c>
      <c r="C34" s="33"/>
      <c r="D34" s="34">
        <v>7</v>
      </c>
      <c r="E34" s="35">
        <f t="shared" si="29"/>
        <v>0.30434782608695654</v>
      </c>
      <c r="F34" s="34">
        <v>7</v>
      </c>
      <c r="G34" s="35">
        <f t="shared" si="30"/>
        <v>0.30434782608695654</v>
      </c>
      <c r="H34" s="34">
        <v>7</v>
      </c>
      <c r="I34" s="35">
        <f t="shared" si="27"/>
        <v>0.35</v>
      </c>
      <c r="J34" s="34">
        <v>7</v>
      </c>
      <c r="K34" s="35">
        <f t="shared" si="31"/>
        <v>0.3888888888888889</v>
      </c>
      <c r="L34" s="34">
        <v>10</v>
      </c>
      <c r="M34" s="35">
        <f t="shared" si="32"/>
        <v>0.41666666666666669</v>
      </c>
      <c r="N34" s="34">
        <v>8</v>
      </c>
      <c r="O34" s="35">
        <f t="shared" si="33"/>
        <v>0.38095238095238093</v>
      </c>
      <c r="P34" s="34">
        <v>7</v>
      </c>
      <c r="Q34" s="35">
        <f t="shared" si="34"/>
        <v>0.4375</v>
      </c>
      <c r="R34" s="34">
        <v>8</v>
      </c>
      <c r="S34" s="35">
        <f t="shared" si="35"/>
        <v>0.5</v>
      </c>
      <c r="T34" s="34">
        <v>8</v>
      </c>
      <c r="U34" s="35">
        <f t="shared" si="36"/>
        <v>0.42105263157894735</v>
      </c>
      <c r="V34" s="34">
        <v>8</v>
      </c>
      <c r="W34" s="35">
        <f t="shared" si="37"/>
        <v>0.42105263157894735</v>
      </c>
      <c r="X34" s="34">
        <v>8</v>
      </c>
      <c r="Y34" s="35">
        <f t="shared" si="38"/>
        <v>0.26666666666666666</v>
      </c>
      <c r="Z34" s="34">
        <v>12</v>
      </c>
      <c r="AA34" s="35">
        <f t="shared" si="39"/>
        <v>0.30769230769230771</v>
      </c>
      <c r="AB34" s="43">
        <f t="shared" si="28"/>
        <v>97</v>
      </c>
      <c r="AC34" s="45">
        <f t="shared" si="40"/>
        <v>0.36194029850746268</v>
      </c>
    </row>
    <row r="35" spans="2:29" s="27" customFormat="1" ht="15.95" customHeight="1" x14ac:dyDescent="0.2">
      <c r="B35" s="41" t="s">
        <v>21</v>
      </c>
      <c r="C35" s="42"/>
      <c r="D35" s="43"/>
      <c r="E35" s="35">
        <f t="shared" si="29"/>
        <v>0</v>
      </c>
      <c r="F35" s="43"/>
      <c r="G35" s="35">
        <f t="shared" si="30"/>
        <v>0</v>
      </c>
      <c r="H35" s="43"/>
      <c r="I35" s="35">
        <f t="shared" si="27"/>
        <v>0</v>
      </c>
      <c r="J35" s="43"/>
      <c r="K35" s="35">
        <f t="shared" si="31"/>
        <v>0</v>
      </c>
      <c r="L35" s="43"/>
      <c r="M35" s="35">
        <f t="shared" si="32"/>
        <v>0</v>
      </c>
      <c r="N35" s="43"/>
      <c r="O35" s="35">
        <f t="shared" si="33"/>
        <v>0</v>
      </c>
      <c r="P35" s="43"/>
      <c r="Q35" s="35">
        <f t="shared" si="34"/>
        <v>0</v>
      </c>
      <c r="R35" s="43"/>
      <c r="S35" s="35">
        <f t="shared" si="35"/>
        <v>0</v>
      </c>
      <c r="T35" s="43"/>
      <c r="U35" s="35">
        <f t="shared" si="36"/>
        <v>0</v>
      </c>
      <c r="V35" s="43"/>
      <c r="W35" s="35">
        <f t="shared" si="37"/>
        <v>0</v>
      </c>
      <c r="X35" s="43"/>
      <c r="Y35" s="35">
        <f t="shared" si="38"/>
        <v>0</v>
      </c>
      <c r="Z35" s="43"/>
      <c r="AA35" s="35">
        <f t="shared" si="39"/>
        <v>0</v>
      </c>
      <c r="AB35" s="43">
        <f t="shared" si="28"/>
        <v>0</v>
      </c>
      <c r="AC35" s="45">
        <f t="shared" si="40"/>
        <v>0</v>
      </c>
    </row>
    <row r="36" spans="2:29" s="27" customFormat="1" ht="15.95" customHeight="1" x14ac:dyDescent="0.2">
      <c r="B36" s="32" t="s">
        <v>22</v>
      </c>
      <c r="C36" s="33"/>
      <c r="D36" s="34">
        <v>0</v>
      </c>
      <c r="E36" s="35">
        <f t="shared" si="29"/>
        <v>0</v>
      </c>
      <c r="F36" s="34">
        <v>0</v>
      </c>
      <c r="G36" s="35">
        <f t="shared" si="30"/>
        <v>0</v>
      </c>
      <c r="H36" s="34">
        <v>0</v>
      </c>
      <c r="I36" s="35">
        <f t="shared" si="27"/>
        <v>0</v>
      </c>
      <c r="J36" s="34">
        <v>0</v>
      </c>
      <c r="K36" s="35">
        <f t="shared" si="31"/>
        <v>0</v>
      </c>
      <c r="L36" s="34">
        <v>0</v>
      </c>
      <c r="M36" s="35">
        <f t="shared" si="32"/>
        <v>0</v>
      </c>
      <c r="N36" s="34">
        <v>0</v>
      </c>
      <c r="O36" s="35">
        <f t="shared" si="33"/>
        <v>0</v>
      </c>
      <c r="P36" s="34">
        <v>0</v>
      </c>
      <c r="Q36" s="35">
        <f t="shared" si="34"/>
        <v>0</v>
      </c>
      <c r="R36" s="34">
        <v>0</v>
      </c>
      <c r="S36" s="35">
        <f t="shared" si="35"/>
        <v>0</v>
      </c>
      <c r="T36" s="34">
        <v>0</v>
      </c>
      <c r="U36" s="35">
        <f t="shared" si="36"/>
        <v>0</v>
      </c>
      <c r="V36" s="34">
        <v>0</v>
      </c>
      <c r="W36" s="35">
        <f t="shared" si="37"/>
        <v>0</v>
      </c>
      <c r="X36" s="34">
        <v>0</v>
      </c>
      <c r="Y36" s="35">
        <f t="shared" si="38"/>
        <v>0</v>
      </c>
      <c r="Z36" s="34">
        <v>0</v>
      </c>
      <c r="AA36" s="35">
        <f t="shared" si="39"/>
        <v>0</v>
      </c>
      <c r="AB36" s="43">
        <f t="shared" si="28"/>
        <v>0</v>
      </c>
      <c r="AC36" s="45">
        <f t="shared" si="40"/>
        <v>0</v>
      </c>
    </row>
    <row r="37" spans="2:29" s="27" customFormat="1" ht="15.95" customHeight="1" x14ac:dyDescent="0.2">
      <c r="B37" s="41" t="s">
        <v>60</v>
      </c>
      <c r="C37" s="42"/>
      <c r="D37" s="43">
        <v>50</v>
      </c>
      <c r="E37" s="35">
        <f t="shared" si="29"/>
        <v>2.1739130434782608</v>
      </c>
      <c r="F37" s="43">
        <v>50</v>
      </c>
      <c r="G37" s="35">
        <f t="shared" si="30"/>
        <v>2.1739130434782608</v>
      </c>
      <c r="H37" s="43">
        <v>50</v>
      </c>
      <c r="I37" s="35">
        <f t="shared" si="27"/>
        <v>2.5</v>
      </c>
      <c r="J37" s="43">
        <v>50</v>
      </c>
      <c r="K37" s="35">
        <f t="shared" si="31"/>
        <v>2.7777777777777777</v>
      </c>
      <c r="L37" s="43">
        <v>50</v>
      </c>
      <c r="M37" s="35">
        <f t="shared" si="32"/>
        <v>2.0833333333333335</v>
      </c>
      <c r="N37" s="43">
        <v>50</v>
      </c>
      <c r="O37" s="35">
        <f t="shared" si="33"/>
        <v>2.3809523809523809</v>
      </c>
      <c r="P37" s="43">
        <v>50</v>
      </c>
      <c r="Q37" s="35">
        <f t="shared" si="34"/>
        <v>3.125</v>
      </c>
      <c r="R37" s="43">
        <v>50</v>
      </c>
      <c r="S37" s="35">
        <f t="shared" si="35"/>
        <v>3.125</v>
      </c>
      <c r="T37" s="43">
        <v>50</v>
      </c>
      <c r="U37" s="35">
        <f t="shared" si="36"/>
        <v>2.6315789473684212</v>
      </c>
      <c r="V37" s="43">
        <v>50</v>
      </c>
      <c r="W37" s="35">
        <f t="shared" si="37"/>
        <v>2.6315789473684212</v>
      </c>
      <c r="X37" s="43">
        <v>50</v>
      </c>
      <c r="Y37" s="35">
        <f t="shared" si="38"/>
        <v>1.6666666666666667</v>
      </c>
      <c r="Z37" s="43">
        <v>50</v>
      </c>
      <c r="AA37" s="35">
        <f t="shared" si="39"/>
        <v>1.2820512820512822</v>
      </c>
      <c r="AB37" s="43">
        <f t="shared" si="28"/>
        <v>600</v>
      </c>
      <c r="AC37" s="45">
        <f t="shared" si="40"/>
        <v>2.2388059701492535</v>
      </c>
    </row>
    <row r="38" spans="2:29" s="27" customFormat="1" ht="15.95" customHeight="1" x14ac:dyDescent="0.2">
      <c r="B38" s="32" t="s">
        <v>59</v>
      </c>
      <c r="C38" s="33"/>
      <c r="D38" s="34">
        <v>0</v>
      </c>
      <c r="E38" s="35">
        <f t="shared" si="29"/>
        <v>0</v>
      </c>
      <c r="F38" s="34">
        <v>0</v>
      </c>
      <c r="G38" s="35">
        <f t="shared" si="30"/>
        <v>0</v>
      </c>
      <c r="H38" s="34">
        <v>0</v>
      </c>
      <c r="I38" s="35">
        <f t="shared" si="27"/>
        <v>0</v>
      </c>
      <c r="J38" s="34">
        <v>0</v>
      </c>
      <c r="K38" s="35">
        <f t="shared" si="31"/>
        <v>0</v>
      </c>
      <c r="L38" s="34">
        <v>0</v>
      </c>
      <c r="M38" s="35">
        <f t="shared" si="32"/>
        <v>0</v>
      </c>
      <c r="N38" s="34">
        <v>0</v>
      </c>
      <c r="O38" s="35">
        <f t="shared" si="33"/>
        <v>0</v>
      </c>
      <c r="P38" s="34">
        <v>0</v>
      </c>
      <c r="Q38" s="35">
        <f t="shared" si="34"/>
        <v>0</v>
      </c>
      <c r="R38" s="34">
        <v>0</v>
      </c>
      <c r="S38" s="35">
        <f t="shared" si="35"/>
        <v>0</v>
      </c>
      <c r="T38" s="34">
        <v>0</v>
      </c>
      <c r="U38" s="35">
        <f t="shared" si="36"/>
        <v>0</v>
      </c>
      <c r="V38" s="34">
        <v>0</v>
      </c>
      <c r="W38" s="35">
        <f t="shared" si="37"/>
        <v>0</v>
      </c>
      <c r="X38" s="34">
        <v>0</v>
      </c>
      <c r="Y38" s="35">
        <f t="shared" si="38"/>
        <v>0</v>
      </c>
      <c r="Z38" s="34">
        <v>0</v>
      </c>
      <c r="AA38" s="35">
        <f t="shared" si="39"/>
        <v>0</v>
      </c>
      <c r="AB38" s="43">
        <f t="shared" si="28"/>
        <v>0</v>
      </c>
      <c r="AC38" s="45">
        <f t="shared" si="40"/>
        <v>0</v>
      </c>
    </row>
    <row r="39" spans="2:29" s="27" customFormat="1" ht="15.95" customHeight="1" x14ac:dyDescent="0.2">
      <c r="B39" s="41" t="s">
        <v>52</v>
      </c>
      <c r="C39" s="42"/>
      <c r="D39" s="43">
        <v>0</v>
      </c>
      <c r="E39" s="35">
        <f t="shared" si="29"/>
        <v>0</v>
      </c>
      <c r="F39" s="43">
        <v>0</v>
      </c>
      <c r="G39" s="35">
        <f t="shared" si="30"/>
        <v>0</v>
      </c>
      <c r="H39" s="43">
        <v>0</v>
      </c>
      <c r="I39" s="35">
        <f t="shared" si="27"/>
        <v>0</v>
      </c>
      <c r="J39" s="43">
        <v>0</v>
      </c>
      <c r="K39" s="35">
        <f t="shared" si="31"/>
        <v>0</v>
      </c>
      <c r="L39" s="43">
        <v>0</v>
      </c>
      <c r="M39" s="35">
        <f t="shared" si="32"/>
        <v>0</v>
      </c>
      <c r="N39" s="43">
        <v>0</v>
      </c>
      <c r="O39" s="35">
        <f t="shared" si="33"/>
        <v>0</v>
      </c>
      <c r="P39" s="43">
        <v>0</v>
      </c>
      <c r="Q39" s="35">
        <f t="shared" si="34"/>
        <v>0</v>
      </c>
      <c r="R39" s="43">
        <v>0</v>
      </c>
      <c r="S39" s="35">
        <f t="shared" si="35"/>
        <v>0</v>
      </c>
      <c r="T39" s="43">
        <v>0</v>
      </c>
      <c r="U39" s="35">
        <f t="shared" si="36"/>
        <v>0</v>
      </c>
      <c r="V39" s="43"/>
      <c r="W39" s="35">
        <f t="shared" si="37"/>
        <v>0</v>
      </c>
      <c r="X39" s="43">
        <v>0</v>
      </c>
      <c r="Y39" s="35">
        <f t="shared" si="38"/>
        <v>0</v>
      </c>
      <c r="Z39" s="43">
        <v>0</v>
      </c>
      <c r="AA39" s="35">
        <f t="shared" si="39"/>
        <v>0</v>
      </c>
      <c r="AB39" s="43">
        <f t="shared" si="28"/>
        <v>0</v>
      </c>
      <c r="AC39" s="45">
        <f t="shared" si="40"/>
        <v>0</v>
      </c>
    </row>
    <row r="40" spans="2:29" s="27" customFormat="1" ht="15.95" customHeight="1" x14ac:dyDescent="0.2">
      <c r="B40" s="36" t="s">
        <v>12</v>
      </c>
      <c r="C40" s="33"/>
      <c r="D40" s="37">
        <f>SUM(D24:D39)</f>
        <v>1649</v>
      </c>
      <c r="E40" s="35">
        <f t="shared" si="29"/>
        <v>71.695652173913047</v>
      </c>
      <c r="F40" s="37">
        <f>SUM(F24:F39)</f>
        <v>1791</v>
      </c>
      <c r="G40" s="35">
        <f t="shared" si="30"/>
        <v>77.869565217391298</v>
      </c>
      <c r="H40" s="37">
        <f>SUM(H24:H39)</f>
        <v>1287</v>
      </c>
      <c r="I40" s="35">
        <f t="shared" si="27"/>
        <v>64.349999999999994</v>
      </c>
      <c r="J40" s="37">
        <f>SUM(J24:J39)</f>
        <v>1347</v>
      </c>
      <c r="K40" s="35">
        <f t="shared" si="31"/>
        <v>74.833333333333329</v>
      </c>
      <c r="L40" s="37">
        <f>SUM(L24:L39)</f>
        <v>1699</v>
      </c>
      <c r="M40" s="35">
        <f t="shared" si="32"/>
        <v>70.791666666666671</v>
      </c>
      <c r="N40" s="37">
        <f>SUM(N24:N39)</f>
        <v>1344</v>
      </c>
      <c r="O40" s="35">
        <f t="shared" si="33"/>
        <v>64</v>
      </c>
      <c r="P40" s="37">
        <f>SUM(P24:P39)</f>
        <v>1343</v>
      </c>
      <c r="Q40" s="35">
        <f t="shared" si="34"/>
        <v>83.9375</v>
      </c>
      <c r="R40" s="37">
        <f>SUM(R24:R39)</f>
        <v>1617</v>
      </c>
      <c r="S40" s="35">
        <f t="shared" si="35"/>
        <v>101.0625</v>
      </c>
      <c r="T40" s="37">
        <f>SUM(T24:T39)</f>
        <v>1258</v>
      </c>
      <c r="U40" s="35">
        <f t="shared" si="36"/>
        <v>66.21052631578948</v>
      </c>
      <c r="V40" s="37">
        <f>SUM(V24:V39)</f>
        <v>1414</v>
      </c>
      <c r="W40" s="35">
        <f t="shared" si="37"/>
        <v>74.421052631578945</v>
      </c>
      <c r="X40" s="37">
        <f>SUM(X24:X39)</f>
        <v>1258</v>
      </c>
      <c r="Y40" s="35">
        <f t="shared" si="38"/>
        <v>41.93333333333333</v>
      </c>
      <c r="Z40" s="37">
        <f>SUM(Z24:Z39)</f>
        <v>1262</v>
      </c>
      <c r="AA40" s="35">
        <f t="shared" si="39"/>
        <v>32.358974358974358</v>
      </c>
      <c r="AB40" s="37">
        <f>SUM(AB24:AB39)</f>
        <v>17269</v>
      </c>
      <c r="AC40" s="45">
        <f t="shared" si="40"/>
        <v>64.43656716417911</v>
      </c>
    </row>
    <row r="41" spans="2:29" s="11" customFormat="1" ht="8.25" customHeight="1" x14ac:dyDescent="0.2">
      <c r="B41" s="16"/>
      <c r="C41" s="17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17"/>
      <c r="U41" s="18"/>
      <c r="V41" s="17"/>
      <c r="W41" s="18"/>
      <c r="X41" s="17"/>
      <c r="Y41" s="18"/>
      <c r="Z41" s="17"/>
      <c r="AA41" s="18"/>
      <c r="AB41" s="17"/>
      <c r="AC41" s="48"/>
    </row>
    <row r="42" spans="2:29" s="27" customFormat="1" ht="15.95" customHeight="1" x14ac:dyDescent="0.2">
      <c r="B42" s="44" t="s">
        <v>13</v>
      </c>
      <c r="C42" s="42"/>
      <c r="D42" s="37">
        <f>D21-D40</f>
        <v>301</v>
      </c>
      <c r="E42" s="35">
        <f>IF(D11=0,"-",(D42*100)/D11)</f>
        <v>13.086956521739131</v>
      </c>
      <c r="F42" s="37">
        <f>F21-F40</f>
        <v>409</v>
      </c>
      <c r="G42" s="35">
        <f>IF(F11=0,"-",(F42*100)/F11)</f>
        <v>17.782608695652176</v>
      </c>
      <c r="H42" s="37">
        <f>H21-H40</f>
        <v>613</v>
      </c>
      <c r="I42" s="35">
        <f>IF(H11=0,"-",(H42*100)/H11)</f>
        <v>30.65</v>
      </c>
      <c r="J42" s="37">
        <f>J21-J40</f>
        <v>353</v>
      </c>
      <c r="K42" s="35">
        <f>IF(J11=0,"-",(J42*100)/J11)</f>
        <v>19.611111111111111</v>
      </c>
      <c r="L42" s="37">
        <f>L21-L40</f>
        <v>531</v>
      </c>
      <c r="M42" s="35">
        <f>IF(L11=0,"-",(L42*100)/L11)</f>
        <v>22.125</v>
      </c>
      <c r="N42" s="37">
        <f>N21-N40</f>
        <v>656</v>
      </c>
      <c r="O42" s="35">
        <f>IF(N11=0,"-",(N42*100)/N11)</f>
        <v>31.238095238095237</v>
      </c>
      <c r="P42" s="37">
        <f>P21-P40</f>
        <v>157</v>
      </c>
      <c r="Q42" s="35">
        <f>IF(P11=0,"-",(P42*100)/P11)</f>
        <v>9.8125</v>
      </c>
      <c r="R42" s="63">
        <f>R21-R40</f>
        <v>-187</v>
      </c>
      <c r="S42" s="35">
        <f>IF(R11=0,"-",(R42*100)/R11)</f>
        <v>-11.6875</v>
      </c>
      <c r="T42" s="37">
        <f>T21-T40</f>
        <v>342</v>
      </c>
      <c r="U42" s="35">
        <f>IF(T11=0,"-",(T42*100)/T11)</f>
        <v>18</v>
      </c>
      <c r="V42" s="63">
        <f>V21-V40</f>
        <v>-164</v>
      </c>
      <c r="W42" s="35">
        <f>IF(V11=0,"-",(V42*100)/V11)</f>
        <v>-8.6315789473684212</v>
      </c>
      <c r="X42" s="37">
        <f>X21-X40</f>
        <v>1142</v>
      </c>
      <c r="Y42" s="35">
        <f>IF(X11=0,"-",(X42*100)/X11)</f>
        <v>38.06666666666667</v>
      </c>
      <c r="Z42" s="37">
        <f>Z21-Z40</f>
        <v>2438</v>
      </c>
      <c r="AA42" s="35">
        <f>IF(Z11=0,"-",(Z42*100)/Z11)</f>
        <v>62.512820512820511</v>
      </c>
      <c r="AB42" s="37">
        <f>AB21-AB40</f>
        <v>6591</v>
      </c>
      <c r="AC42" s="45">
        <f>IF(AB11=0,"-",(AB42*100)/AB11)</f>
        <v>24.593283582089551</v>
      </c>
    </row>
    <row r="43" spans="2:29" s="3" customFormat="1" ht="11.25" x14ac:dyDescent="0.2">
      <c r="B43" s="2"/>
      <c r="E43" s="7"/>
      <c r="G43" s="7"/>
      <c r="I43" s="7"/>
      <c r="K43" s="7"/>
      <c r="M43" s="7"/>
      <c r="O43" s="7"/>
      <c r="Q43" s="7"/>
      <c r="S43" s="7"/>
      <c r="U43" s="7"/>
      <c r="W43" s="7"/>
      <c r="Y43" s="7"/>
      <c r="AA43" s="7"/>
      <c r="AC43" s="7"/>
    </row>
  </sheetData>
  <printOptions horizontalCentered="1"/>
  <pageMargins left="0" right="0" top="0.32" bottom="0.25" header="0" footer="0"/>
  <pageSetup scale="61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B1:AD43"/>
  <sheetViews>
    <sheetView showGridLines="0" zoomScaleNormal="100" workbookViewId="0">
      <pane xSplit="2" ySplit="5" topLeftCell="C6" activePane="bottomRight" state="frozen"/>
      <selection activeCell="AE29" sqref="AE29"/>
      <selection pane="topRight" activeCell="AE29" sqref="AE29"/>
      <selection pane="bottomLeft" activeCell="AE29" sqref="AE29"/>
      <selection pane="bottomRight" activeCell="T2" sqref="T2"/>
    </sheetView>
  </sheetViews>
  <sheetFormatPr defaultRowHeight="12.75" x14ac:dyDescent="0.2"/>
  <cols>
    <col min="1" max="1" width="1.7109375" style="5" customWidth="1"/>
    <col min="2" max="2" width="22.42578125" style="4" customWidth="1"/>
    <col min="3" max="3" width="3.7109375" style="5" customWidth="1"/>
    <col min="4" max="4" width="9.28515625" style="5" customWidth="1"/>
    <col min="5" max="5" width="6.7109375" style="8" customWidth="1"/>
    <col min="6" max="6" width="9.28515625" style="5" customWidth="1"/>
    <col min="7" max="7" width="6.42578125" style="8" customWidth="1"/>
    <col min="8" max="8" width="9.28515625" style="5" customWidth="1"/>
    <col min="9" max="9" width="6.42578125" style="8" customWidth="1"/>
    <col min="10" max="10" width="9.28515625" style="5" customWidth="1"/>
    <col min="11" max="11" width="5.140625" style="8" customWidth="1"/>
    <col min="12" max="12" width="9.28515625" style="5" customWidth="1"/>
    <col min="13" max="13" width="5.140625" style="8" customWidth="1"/>
    <col min="14" max="14" width="9.28515625" style="5" customWidth="1"/>
    <col min="15" max="15" width="5.140625" style="8" customWidth="1"/>
    <col min="16" max="16" width="9.28515625" style="5" customWidth="1"/>
    <col min="17" max="17" width="5.140625" style="8" customWidth="1"/>
    <col min="18" max="18" width="9.28515625" style="5" customWidth="1"/>
    <col min="19" max="19" width="6.140625" style="8" customWidth="1"/>
    <col min="20" max="20" width="9.28515625" style="5" customWidth="1"/>
    <col min="21" max="21" width="5.140625" style="8" customWidth="1"/>
    <col min="22" max="22" width="9.28515625" style="5" customWidth="1"/>
    <col min="23" max="23" width="5.140625" style="8" customWidth="1"/>
    <col min="24" max="24" width="9.28515625" style="5" customWidth="1"/>
    <col min="25" max="25" width="7" style="8" customWidth="1"/>
    <col min="26" max="26" width="9.28515625" style="5" customWidth="1"/>
    <col min="27" max="27" width="5.140625" style="8" customWidth="1"/>
    <col min="28" max="28" width="9.28515625" style="5" customWidth="1"/>
    <col min="29" max="29" width="5.140625" style="8" customWidth="1"/>
    <col min="30" max="16384" width="9.140625" style="5"/>
  </cols>
  <sheetData>
    <row r="1" spans="2:30" ht="11.25" customHeight="1" x14ac:dyDescent="0.2"/>
    <row r="2" spans="2:30" s="1" customFormat="1" ht="27.75" customHeight="1" x14ac:dyDescent="0.35">
      <c r="B2" s="26" t="s">
        <v>34</v>
      </c>
      <c r="E2" s="6"/>
      <c r="G2" s="6"/>
      <c r="K2" s="12" t="s">
        <v>57</v>
      </c>
      <c r="M2" s="6"/>
      <c r="Q2" s="13" t="s">
        <v>11</v>
      </c>
      <c r="R2" s="65">
        <v>43831</v>
      </c>
      <c r="T2" s="1" t="s">
        <v>56</v>
      </c>
      <c r="U2" s="6"/>
      <c r="W2" s="6"/>
      <c r="Y2" s="6"/>
      <c r="AA2" s="6"/>
      <c r="AC2" s="6"/>
    </row>
    <row r="3" spans="2:30" s="1" customFormat="1" ht="4.5" customHeight="1" x14ac:dyDescent="0.2">
      <c r="E3" s="6"/>
      <c r="G3" s="6"/>
      <c r="I3" s="6"/>
      <c r="K3" s="6"/>
      <c r="M3" s="6"/>
      <c r="O3" s="6"/>
      <c r="Q3" s="6"/>
      <c r="S3" s="6"/>
      <c r="U3" s="6"/>
      <c r="W3" s="6"/>
      <c r="Y3" s="6"/>
      <c r="AA3" s="6"/>
      <c r="AC3" s="6"/>
    </row>
    <row r="4" spans="2:30" s="10" customFormat="1" ht="47.25" customHeight="1" x14ac:dyDescent="0.2">
      <c r="B4" s="9"/>
      <c r="C4" s="23" t="s">
        <v>3</v>
      </c>
      <c r="D4" s="22">
        <f>R2</f>
        <v>43831</v>
      </c>
      <c r="E4" s="24" t="s">
        <v>20</v>
      </c>
      <c r="F4" s="22">
        <f>DATE(YEAR(R2),MONTH(R2)+1,1)</f>
        <v>43862</v>
      </c>
      <c r="G4" s="23" t="s">
        <v>0</v>
      </c>
      <c r="H4" s="22">
        <f>DATE(YEAR(F4),MONTH(F4)+1,1)</f>
        <v>43891</v>
      </c>
      <c r="I4" s="23" t="s">
        <v>0</v>
      </c>
      <c r="J4" s="22">
        <f>DATE(YEAR(H4),MONTH(H4)+1,1)</f>
        <v>43922</v>
      </c>
      <c r="K4" s="23" t="s">
        <v>0</v>
      </c>
      <c r="L4" s="22">
        <f>DATE(YEAR(J4),MONTH(J4)+1,1)</f>
        <v>43952</v>
      </c>
      <c r="M4" s="23" t="s">
        <v>0</v>
      </c>
      <c r="N4" s="22">
        <f>DATE(YEAR(L4),MONTH(L4)+1,1)</f>
        <v>43983</v>
      </c>
      <c r="O4" s="23" t="s">
        <v>0</v>
      </c>
      <c r="P4" s="22">
        <f>DATE(YEAR(N4),MONTH(N4)+1,1)</f>
        <v>44013</v>
      </c>
      <c r="Q4" s="23" t="s">
        <v>0</v>
      </c>
      <c r="R4" s="22">
        <f>DATE(YEAR(P4),MONTH(P4)+1,1)</f>
        <v>44044</v>
      </c>
      <c r="S4" s="23" t="s">
        <v>0</v>
      </c>
      <c r="T4" s="22">
        <f>DATE(YEAR(R4),MONTH(R4)+1,1)</f>
        <v>44075</v>
      </c>
      <c r="U4" s="23" t="s">
        <v>0</v>
      </c>
      <c r="V4" s="22">
        <f>DATE(YEAR(T4),MONTH(T4)+1,1)</f>
        <v>44105</v>
      </c>
      <c r="W4" s="23" t="s">
        <v>0</v>
      </c>
      <c r="X4" s="22">
        <f>DATE(YEAR(V4),MONTH(V4)+1,1)</f>
        <v>44136</v>
      </c>
      <c r="Y4" s="23" t="s">
        <v>0</v>
      </c>
      <c r="Z4" s="22">
        <f>DATE(YEAR(X4),MONTH(X4)+1,1)</f>
        <v>44166</v>
      </c>
      <c r="AA4" s="24" t="s">
        <v>0</v>
      </c>
      <c r="AB4" s="23" t="s">
        <v>1</v>
      </c>
      <c r="AC4" s="24" t="s">
        <v>2</v>
      </c>
      <c r="AD4" s="25"/>
    </row>
    <row r="5" spans="2:30" s="27" customFormat="1" ht="15.95" customHeight="1" x14ac:dyDescent="0.2">
      <c r="B5" s="28" t="s">
        <v>14</v>
      </c>
      <c r="C5" s="38"/>
      <c r="D5" s="29"/>
      <c r="E5" s="30"/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0"/>
      <c r="R5" s="29"/>
      <c r="S5" s="30"/>
      <c r="T5" s="29"/>
      <c r="U5" s="30"/>
      <c r="V5" s="29"/>
      <c r="W5" s="30"/>
      <c r="X5" s="29"/>
      <c r="Y5" s="30"/>
      <c r="Z5" s="29"/>
      <c r="AA5" s="30"/>
      <c r="AB5" s="29"/>
      <c r="AC5" s="31"/>
    </row>
    <row r="6" spans="2:30" s="27" customFormat="1" ht="15.95" customHeight="1" x14ac:dyDescent="0.2">
      <c r="B6" s="41" t="s">
        <v>63</v>
      </c>
      <c r="C6" s="42"/>
      <c r="D6" s="43"/>
      <c r="E6" s="35">
        <f>IF($D$11=0,"-",(D6*100)/$D$11)</f>
        <v>0</v>
      </c>
      <c r="F6" s="43"/>
      <c r="G6" s="35">
        <f>IF(F$11=0,"-",(F6*100)/F$11)</f>
        <v>0</v>
      </c>
      <c r="H6" s="43"/>
      <c r="I6" s="35">
        <f>IF(H$11=0,"-",(H6*100)/H$11)</f>
        <v>0</v>
      </c>
      <c r="J6" s="43"/>
      <c r="K6" s="35">
        <f>IF(J$11=0,"-",(J6*100)/J$11)</f>
        <v>0</v>
      </c>
      <c r="L6" s="43"/>
      <c r="M6" s="35">
        <f>IF(L$11=0,"-",(L6*100)/L$11)</f>
        <v>0</v>
      </c>
      <c r="N6" s="43"/>
      <c r="O6" s="35">
        <f>IF(N$11=0,"-",(N6*100)/N$11)</f>
        <v>0</v>
      </c>
      <c r="P6" s="43"/>
      <c r="Q6" s="35">
        <f>IF(P$11=0,"-",(P6*100)/P$11)</f>
        <v>0</v>
      </c>
      <c r="R6" s="43"/>
      <c r="S6" s="35">
        <f>IF(R$11=0,"-",(R6*100)/R$11)</f>
        <v>0</v>
      </c>
      <c r="T6" s="43"/>
      <c r="U6" s="35">
        <f>IF(T$11=0,"-",(T6*100)/T$11)</f>
        <v>0</v>
      </c>
      <c r="V6" s="43"/>
      <c r="W6" s="35">
        <f>IF(V$11=0,"-",(V6*100)/V$11)</f>
        <v>0</v>
      </c>
      <c r="X6" s="43"/>
      <c r="Y6" s="35">
        <f>IF(X$11=0,"-",(X6*100)/X$11)</f>
        <v>0</v>
      </c>
      <c r="Z6" s="43"/>
      <c r="AA6" s="35">
        <f>IF(Z$11=0,"-",(Z6*100)/Z$11)</f>
        <v>0</v>
      </c>
      <c r="AB6" s="43">
        <f>SUM(D6,F6,H6,J6,L6,N6,P6,R6,T6,V6,X6,Z6)</f>
        <v>0</v>
      </c>
      <c r="AC6" s="45">
        <f>IF(AB$11=0,"-",(AB6*100)/AB$11)</f>
        <v>0</v>
      </c>
    </row>
    <row r="7" spans="2:30" s="27" customFormat="1" ht="15.95" customHeight="1" x14ac:dyDescent="0.2">
      <c r="B7" s="32" t="s">
        <v>64</v>
      </c>
      <c r="C7" s="33"/>
      <c r="D7" s="34">
        <v>500</v>
      </c>
      <c r="E7" s="35">
        <f>IF($D$11=0,"-",(D7*100)/$D$11)</f>
        <v>21.739130434782609</v>
      </c>
      <c r="F7" s="34">
        <v>500</v>
      </c>
      <c r="G7" s="35">
        <f>IF(F$11=0,"-",(F7*100)/F$11)</f>
        <v>21.739130434782609</v>
      </c>
      <c r="H7" s="34">
        <v>500</v>
      </c>
      <c r="I7" s="35">
        <f>IF(H$11=0,"-",(H7*100)/H$11)</f>
        <v>25</v>
      </c>
      <c r="J7" s="34">
        <v>500</v>
      </c>
      <c r="K7" s="35">
        <f>IF(J$11=0,"-",(J7*100)/J$11)</f>
        <v>27.777777777777779</v>
      </c>
      <c r="L7" s="34">
        <v>500</v>
      </c>
      <c r="M7" s="35">
        <f>IF(L$11=0,"-",(L7*100)/L$11)</f>
        <v>20.833333333333332</v>
      </c>
      <c r="N7" s="34">
        <v>500</v>
      </c>
      <c r="O7" s="35">
        <f>IF(N$11=0,"-",(N7*100)/N$11)</f>
        <v>23.80952380952381</v>
      </c>
      <c r="P7" s="34">
        <v>500</v>
      </c>
      <c r="Q7" s="35">
        <f>IF(P$11=0,"-",(P7*100)/P$11)</f>
        <v>31.25</v>
      </c>
      <c r="R7" s="34">
        <v>500</v>
      </c>
      <c r="S7" s="35">
        <f>IF(R$11=0,"-",(R7*100)/R$11)</f>
        <v>31.25</v>
      </c>
      <c r="T7" s="34">
        <v>500</v>
      </c>
      <c r="U7" s="35">
        <f>IF(T$11=0,"-",(T7*100)/T$11)</f>
        <v>26.315789473684209</v>
      </c>
      <c r="V7" s="34">
        <v>500</v>
      </c>
      <c r="W7" s="35">
        <f>IF(V$11=0,"-",(V7*100)/V$11)</f>
        <v>26.315789473684209</v>
      </c>
      <c r="X7" s="34">
        <v>500</v>
      </c>
      <c r="Y7" s="35">
        <f>IF(X$11=0,"-",(X7*100)/X$11)</f>
        <v>16.666666666666668</v>
      </c>
      <c r="Z7" s="34">
        <v>500</v>
      </c>
      <c r="AA7" s="35">
        <f>IF(Z$11=0,"-",(Z7*100)/Z$11)</f>
        <v>12.820512820512821</v>
      </c>
      <c r="AB7" s="43">
        <f t="shared" ref="AB7" si="0">SUM(D7,F7,H7,J7,L7,N7,P7,R7,T7,V7,X7,Z7)</f>
        <v>6000</v>
      </c>
      <c r="AC7" s="45">
        <f>IF(AB$11=0,"-",(AB7*100)/AB$11)</f>
        <v>22.388059701492537</v>
      </c>
    </row>
    <row r="8" spans="2:30" s="27" customFormat="1" ht="15.95" customHeight="1" x14ac:dyDescent="0.2">
      <c r="B8" s="41" t="s">
        <v>26</v>
      </c>
      <c r="C8" s="42"/>
      <c r="D8" s="43">
        <v>800</v>
      </c>
      <c r="E8" s="35">
        <f t="shared" ref="E8:E10" si="1">IF($D$11=0,"-",(D8*100)/$D$11)</f>
        <v>34.782608695652172</v>
      </c>
      <c r="F8" s="43">
        <v>800</v>
      </c>
      <c r="G8" s="35">
        <f t="shared" ref="G8:G10" si="2">IF(F$11=0,"-",(F8*100)/F$11)</f>
        <v>34.782608695652172</v>
      </c>
      <c r="H8" s="43">
        <v>300</v>
      </c>
      <c r="I8" s="35">
        <f>IF(H$11=0,"-",(H8*100)/H$11)</f>
        <v>15</v>
      </c>
      <c r="J8" s="43">
        <v>300</v>
      </c>
      <c r="K8" s="35">
        <f t="shared" ref="K8:K10" si="3">IF(J$11=0,"-",(J8*100)/J$11)</f>
        <v>16.666666666666668</v>
      </c>
      <c r="L8" s="43">
        <v>400</v>
      </c>
      <c r="M8" s="35">
        <f t="shared" ref="M8:M10" si="4">IF(L$11=0,"-",(L8*100)/L$11)</f>
        <v>16.666666666666668</v>
      </c>
      <c r="N8" s="43">
        <v>400</v>
      </c>
      <c r="O8" s="35">
        <f t="shared" ref="O8:O10" si="5">IF(N$11=0,"-",(N8*100)/N$11)</f>
        <v>19.047619047619047</v>
      </c>
      <c r="P8" s="43">
        <v>400</v>
      </c>
      <c r="Q8" s="35">
        <f t="shared" ref="Q8:Q10" si="6">IF(P$11=0,"-",(P8*100)/P$11)</f>
        <v>25</v>
      </c>
      <c r="R8" s="43">
        <v>400</v>
      </c>
      <c r="S8" s="35">
        <f t="shared" ref="S8:S10" si="7">IF(R$11=0,"-",(R8*100)/R$11)</f>
        <v>25</v>
      </c>
      <c r="T8" s="43">
        <v>400</v>
      </c>
      <c r="U8" s="35">
        <f t="shared" ref="U8:U10" si="8">IF(T$11=0,"-",(T8*100)/T$11)</f>
        <v>21.05263157894737</v>
      </c>
      <c r="V8" s="43">
        <v>400</v>
      </c>
      <c r="W8" s="35">
        <f t="shared" ref="W8:W10" si="9">IF(V$11=0,"-",(V8*100)/V$11)</f>
        <v>21.05263157894737</v>
      </c>
      <c r="X8" s="43">
        <v>500</v>
      </c>
      <c r="Y8" s="35">
        <f t="shared" ref="Y8:Y10" si="10">IF(X$11=0,"-",(X8*100)/X$11)</f>
        <v>16.666666666666668</v>
      </c>
      <c r="Z8" s="43">
        <v>200</v>
      </c>
      <c r="AA8" s="35">
        <f t="shared" ref="AA8:AA10" si="11">IF(Z$11=0,"-",(Z8*100)/Z$11)</f>
        <v>5.1282051282051286</v>
      </c>
      <c r="AB8" s="43">
        <f>SUM(D8,F8,H8,J8,L8,N8,P8,R8,T8,V8,X8,Z8)</f>
        <v>5300</v>
      </c>
      <c r="AC8" s="45">
        <f>IF(AB$11=0,"-",(AB8*100)/AB$11)</f>
        <v>19.776119402985074</v>
      </c>
    </row>
    <row r="9" spans="2:30" s="27" customFormat="1" ht="15.95" customHeight="1" x14ac:dyDescent="0.2">
      <c r="B9" s="32" t="s">
        <v>58</v>
      </c>
      <c r="C9" s="33"/>
      <c r="D9" s="34">
        <v>0</v>
      </c>
      <c r="E9" s="35">
        <f t="shared" si="1"/>
        <v>0</v>
      </c>
      <c r="F9" s="34">
        <v>0</v>
      </c>
      <c r="G9" s="35">
        <f t="shared" si="2"/>
        <v>0</v>
      </c>
      <c r="H9" s="34">
        <v>200</v>
      </c>
      <c r="I9" s="35">
        <f>IF(H$11=0,"-",(H9*100)/H$11)</f>
        <v>10</v>
      </c>
      <c r="J9" s="34">
        <v>0</v>
      </c>
      <c r="K9" s="35">
        <f t="shared" si="3"/>
        <v>0</v>
      </c>
      <c r="L9" s="34">
        <v>0</v>
      </c>
      <c r="M9" s="35">
        <f t="shared" si="4"/>
        <v>0</v>
      </c>
      <c r="N9" s="34">
        <v>200</v>
      </c>
      <c r="O9" s="35">
        <f>N90</f>
        <v>0</v>
      </c>
      <c r="P9" s="34"/>
      <c r="Q9" s="35">
        <f t="shared" si="6"/>
        <v>0</v>
      </c>
      <c r="R9" s="34"/>
      <c r="S9" s="35">
        <f t="shared" si="7"/>
        <v>0</v>
      </c>
      <c r="T9" s="34">
        <v>200</v>
      </c>
      <c r="U9" s="35">
        <f t="shared" si="8"/>
        <v>10.526315789473685</v>
      </c>
      <c r="V9" s="34"/>
      <c r="W9" s="35">
        <f t="shared" si="9"/>
        <v>0</v>
      </c>
      <c r="X9" s="34"/>
      <c r="Y9" s="35">
        <f t="shared" si="10"/>
        <v>0</v>
      </c>
      <c r="Z9" s="34">
        <v>200</v>
      </c>
      <c r="AA9" s="35">
        <f t="shared" si="11"/>
        <v>5.1282051282051286</v>
      </c>
      <c r="AB9" s="43">
        <f>SUM(D9,F9,H9,J9,L9,N9,P9,R9,T9,V9,X9,Z9)</f>
        <v>800</v>
      </c>
      <c r="AC9" s="45">
        <f>IF(AB$11=0,"-",(AB9*100)/AB$11)</f>
        <v>2.9850746268656718</v>
      </c>
    </row>
    <row r="10" spans="2:30" s="27" customFormat="1" ht="15.95" customHeight="1" x14ac:dyDescent="0.2">
      <c r="B10" s="41" t="s">
        <v>51</v>
      </c>
      <c r="C10" s="42"/>
      <c r="D10" s="43">
        <v>1000</v>
      </c>
      <c r="E10" s="35">
        <f t="shared" si="1"/>
        <v>43.478260869565219</v>
      </c>
      <c r="F10" s="43">
        <v>1000</v>
      </c>
      <c r="G10" s="35">
        <f t="shared" si="2"/>
        <v>43.478260869565219</v>
      </c>
      <c r="H10" s="43">
        <v>1000</v>
      </c>
      <c r="I10" s="35">
        <f>IF(H$11=0,"-",(H10*100)/H$11)</f>
        <v>50</v>
      </c>
      <c r="J10" s="43">
        <v>1000</v>
      </c>
      <c r="K10" s="35">
        <f t="shared" si="3"/>
        <v>55.555555555555557</v>
      </c>
      <c r="L10" s="43">
        <v>1500</v>
      </c>
      <c r="M10" s="35">
        <f t="shared" si="4"/>
        <v>62.5</v>
      </c>
      <c r="N10" s="43">
        <v>1000</v>
      </c>
      <c r="O10" s="35">
        <f t="shared" si="5"/>
        <v>47.61904761904762</v>
      </c>
      <c r="P10" s="43">
        <v>700</v>
      </c>
      <c r="Q10" s="35">
        <f t="shared" si="6"/>
        <v>43.75</v>
      </c>
      <c r="R10" s="43">
        <v>700</v>
      </c>
      <c r="S10" s="35">
        <f t="shared" si="7"/>
        <v>43.75</v>
      </c>
      <c r="T10" s="43">
        <v>800</v>
      </c>
      <c r="U10" s="35">
        <f t="shared" si="8"/>
        <v>42.10526315789474</v>
      </c>
      <c r="V10" s="43">
        <v>1000</v>
      </c>
      <c r="W10" s="35">
        <f t="shared" si="9"/>
        <v>52.631578947368418</v>
      </c>
      <c r="X10" s="43">
        <v>2000</v>
      </c>
      <c r="Y10" s="35">
        <f t="shared" si="10"/>
        <v>66.666666666666671</v>
      </c>
      <c r="Z10" s="43">
        <v>3000</v>
      </c>
      <c r="AA10" s="35">
        <f t="shared" si="11"/>
        <v>76.92307692307692</v>
      </c>
      <c r="AB10" s="43">
        <f>SUM(D10,F10,H10,J10,L10,N10,P10,R10,T10,V10,X10,Z10)</f>
        <v>14700</v>
      </c>
      <c r="AC10" s="45">
        <f>IF(AB$11=0,"-",(AB10*100)/AB$11)</f>
        <v>54.850746268656714</v>
      </c>
      <c r="AD10" s="64"/>
    </row>
    <row r="11" spans="2:30" s="27" customFormat="1" ht="15.95" customHeight="1" x14ac:dyDescent="0.2">
      <c r="B11" s="36" t="s">
        <v>15</v>
      </c>
      <c r="C11" s="33">
        <v>3</v>
      </c>
      <c r="D11" s="60">
        <f t="shared" ref="D11:AC11" si="12">SUM(D6:D10)</f>
        <v>2300</v>
      </c>
      <c r="E11" s="35">
        <f t="shared" si="12"/>
        <v>100</v>
      </c>
      <c r="F11" s="60">
        <f t="shared" si="12"/>
        <v>2300</v>
      </c>
      <c r="G11" s="35">
        <f t="shared" si="12"/>
        <v>100</v>
      </c>
      <c r="H11" s="60">
        <f t="shared" si="12"/>
        <v>2000</v>
      </c>
      <c r="I11" s="35">
        <f t="shared" si="12"/>
        <v>100</v>
      </c>
      <c r="J11" s="60">
        <f>SUM(J6:J10)</f>
        <v>1800</v>
      </c>
      <c r="K11" s="35">
        <f t="shared" si="12"/>
        <v>100</v>
      </c>
      <c r="L11" s="60">
        <f t="shared" si="12"/>
        <v>2400</v>
      </c>
      <c r="M11" s="35">
        <f t="shared" si="12"/>
        <v>100</v>
      </c>
      <c r="N11" s="60">
        <f t="shared" si="12"/>
        <v>2100</v>
      </c>
      <c r="O11" s="35">
        <f t="shared" si="12"/>
        <v>90.476190476190482</v>
      </c>
      <c r="P11" s="60">
        <f t="shared" si="12"/>
        <v>1600</v>
      </c>
      <c r="Q11" s="35">
        <f t="shared" si="12"/>
        <v>100</v>
      </c>
      <c r="R11" s="60">
        <f>SUM(R6:R10)</f>
        <v>1600</v>
      </c>
      <c r="S11" s="35">
        <f t="shared" si="12"/>
        <v>100</v>
      </c>
      <c r="T11" s="60">
        <f>SUM(T6:T10)</f>
        <v>1900</v>
      </c>
      <c r="U11" s="35">
        <f t="shared" si="12"/>
        <v>100</v>
      </c>
      <c r="V11" s="60">
        <f>SUM(V6:V10)</f>
        <v>1900</v>
      </c>
      <c r="W11" s="35">
        <f t="shared" si="12"/>
        <v>100</v>
      </c>
      <c r="X11" s="60">
        <f>SUM(X6:X10)</f>
        <v>3000</v>
      </c>
      <c r="Y11" s="35">
        <f t="shared" si="12"/>
        <v>100</v>
      </c>
      <c r="Z11" s="60">
        <f t="shared" si="12"/>
        <v>3900</v>
      </c>
      <c r="AA11" s="35">
        <f t="shared" si="12"/>
        <v>100</v>
      </c>
      <c r="AB11" s="37">
        <f t="shared" si="12"/>
        <v>26800</v>
      </c>
      <c r="AC11" s="45">
        <f t="shared" si="12"/>
        <v>100</v>
      </c>
    </row>
    <row r="12" spans="2:30" s="11" customFormat="1" ht="8.1" customHeight="1" x14ac:dyDescent="0.2">
      <c r="B12" s="19"/>
      <c r="C12" s="14"/>
      <c r="D12" s="61"/>
      <c r="E12" s="15"/>
      <c r="F12" s="14"/>
      <c r="G12" s="15"/>
      <c r="H12" s="14"/>
      <c r="I12" s="15"/>
      <c r="J12" s="14"/>
      <c r="K12" s="15"/>
      <c r="L12" s="14"/>
      <c r="M12" s="15"/>
      <c r="N12" s="14"/>
      <c r="O12" s="15"/>
      <c r="P12" s="14"/>
      <c r="Q12" s="15"/>
      <c r="R12" s="14"/>
      <c r="S12" s="15"/>
      <c r="T12" s="14"/>
      <c r="U12" s="15"/>
      <c r="V12" s="14"/>
      <c r="W12" s="15"/>
      <c r="X12" s="14"/>
      <c r="Y12" s="15"/>
      <c r="Z12" s="14"/>
      <c r="AA12" s="15"/>
      <c r="AB12" s="14"/>
      <c r="AC12" s="46"/>
    </row>
    <row r="13" spans="2:30" s="27" customFormat="1" ht="15.95" customHeight="1" x14ac:dyDescent="0.2">
      <c r="B13" s="28" t="s">
        <v>16</v>
      </c>
      <c r="C13" s="38"/>
      <c r="D13" s="62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  <c r="V13" s="38"/>
      <c r="W13" s="39"/>
      <c r="X13" s="38"/>
      <c r="Y13" s="39"/>
      <c r="Z13" s="38"/>
      <c r="AA13" s="39"/>
      <c r="AB13" s="38"/>
      <c r="AC13" s="47"/>
    </row>
    <row r="14" spans="2:30" s="27" customFormat="1" ht="15.95" customHeight="1" x14ac:dyDescent="0.2">
      <c r="B14" s="41" t="s">
        <v>61</v>
      </c>
      <c r="C14" s="42"/>
      <c r="D14" s="43">
        <v>300</v>
      </c>
      <c r="E14" s="35" t="str">
        <f t="shared" ref="E14:E19" si="13">IF(D6=0,"-",(D14*100)/D6)</f>
        <v>-</v>
      </c>
      <c r="F14" s="43">
        <v>100</v>
      </c>
      <c r="G14" s="35" t="str">
        <f t="shared" ref="G14:G19" si="14">IF(F6=0,"-",(F14*100)/F6)</f>
        <v>-</v>
      </c>
      <c r="H14" s="43">
        <v>100</v>
      </c>
      <c r="I14" s="35" t="str">
        <f t="shared" ref="I14:I17" si="15">IF(H6=0,"-",(H14*100)/H6)</f>
        <v>-</v>
      </c>
      <c r="J14" s="43">
        <v>100</v>
      </c>
      <c r="K14" s="35" t="str">
        <f t="shared" ref="K14:K19" si="16">IF(J6=0,"-",(J14*100)/J6)</f>
        <v>-</v>
      </c>
      <c r="L14" s="43">
        <v>100</v>
      </c>
      <c r="M14" s="35" t="str">
        <f t="shared" ref="M14:M19" si="17">IF(L6=0,"-",(L14*100)/L6)</f>
        <v>-</v>
      </c>
      <c r="N14" s="43">
        <v>100</v>
      </c>
      <c r="O14" s="35" t="str">
        <f t="shared" ref="O14:O19" si="18">IF(N6=0,"-",(N14*100)/N6)</f>
        <v>-</v>
      </c>
      <c r="P14" s="43">
        <v>100</v>
      </c>
      <c r="Q14" s="35" t="str">
        <f t="shared" ref="Q14:Q19" si="19">IF(P6=0,"-",(P14*100)/P6)</f>
        <v>-</v>
      </c>
      <c r="R14" s="43">
        <v>100</v>
      </c>
      <c r="S14" s="35" t="str">
        <f t="shared" ref="S14:S19" si="20">IF(R6=0,"-",(R14*100)/R6)</f>
        <v>-</v>
      </c>
      <c r="T14" s="43">
        <v>300</v>
      </c>
      <c r="U14" s="35" t="str">
        <f t="shared" ref="U14:U19" si="21">IF(T6=0,"-",(T14*100)/T6)</f>
        <v>-</v>
      </c>
      <c r="V14" s="43">
        <v>500</v>
      </c>
      <c r="W14" s="35" t="str">
        <f t="shared" ref="W14:W19" si="22">IF(V6=0,"-",(V14*100)/V6)</f>
        <v>-</v>
      </c>
      <c r="X14" s="43">
        <v>600</v>
      </c>
      <c r="Y14" s="35" t="str">
        <f t="shared" ref="Y14:Y19" si="23">IF(X6=0,"-",(X14*100)/X6)</f>
        <v>-</v>
      </c>
      <c r="Z14" s="43">
        <v>200</v>
      </c>
      <c r="AA14" s="35" t="str">
        <f t="shared" ref="AA14:AA19" si="24">IF(Z6=0,"-",(Z14*100)/Z6)</f>
        <v>-</v>
      </c>
      <c r="AB14" s="43">
        <f>SUM(D14,F14,H14,J14,L14,N14,P14,R14,T14,V14,X14,Z14)</f>
        <v>2600</v>
      </c>
      <c r="AC14" s="45" t="str">
        <f t="shared" ref="AC14:AC19" si="25">IF(AB6=0,"-",(AB14*100)/AB6)</f>
        <v>-</v>
      </c>
    </row>
    <row r="15" spans="2:30" s="27" customFormat="1" ht="15.95" customHeight="1" x14ac:dyDescent="0.2">
      <c r="B15" s="32" t="s">
        <v>62</v>
      </c>
      <c r="C15" s="33"/>
      <c r="D15" s="34">
        <v>50</v>
      </c>
      <c r="E15" s="35">
        <f t="shared" si="13"/>
        <v>10</v>
      </c>
      <c r="F15" s="34"/>
      <c r="G15" s="35">
        <f t="shared" si="14"/>
        <v>0</v>
      </c>
      <c r="H15" s="34"/>
      <c r="I15" s="35">
        <f t="shared" si="15"/>
        <v>0</v>
      </c>
      <c r="J15" s="34"/>
      <c r="K15" s="35">
        <f t="shared" si="16"/>
        <v>0</v>
      </c>
      <c r="L15" s="34">
        <v>70</v>
      </c>
      <c r="M15" s="35">
        <f t="shared" si="17"/>
        <v>14</v>
      </c>
      <c r="N15" s="34"/>
      <c r="O15" s="35">
        <f t="shared" si="18"/>
        <v>0</v>
      </c>
      <c r="P15" s="34">
        <v>0</v>
      </c>
      <c r="Q15" s="35">
        <f t="shared" si="19"/>
        <v>0</v>
      </c>
      <c r="R15" s="34">
        <v>70</v>
      </c>
      <c r="S15" s="35">
        <f t="shared" si="20"/>
        <v>14</v>
      </c>
      <c r="T15" s="34">
        <v>0</v>
      </c>
      <c r="U15" s="35">
        <f t="shared" si="21"/>
        <v>0</v>
      </c>
      <c r="V15" s="34">
        <v>150</v>
      </c>
      <c r="W15" s="35">
        <f t="shared" si="22"/>
        <v>30</v>
      </c>
      <c r="X15" s="34">
        <v>0</v>
      </c>
      <c r="Y15" s="35">
        <f t="shared" si="23"/>
        <v>0</v>
      </c>
      <c r="Z15" s="34">
        <v>0</v>
      </c>
      <c r="AA15" s="35">
        <f t="shared" si="24"/>
        <v>0</v>
      </c>
      <c r="AB15" s="43">
        <f t="shared" ref="AB15:AB18" si="26">SUM(D15,F15,H15,J15,L15,N15,P15,R15,T15,V15,X15,Z15)</f>
        <v>340</v>
      </c>
      <c r="AC15" s="45">
        <f t="shared" si="25"/>
        <v>5.666666666666667</v>
      </c>
    </row>
    <row r="16" spans="2:30" s="27" customFormat="1" ht="15.95" customHeight="1" x14ac:dyDescent="0.2">
      <c r="B16" s="41" t="s">
        <v>49</v>
      </c>
      <c r="C16" s="42"/>
      <c r="D16" s="43">
        <v>0</v>
      </c>
      <c r="E16" s="35">
        <f t="shared" si="13"/>
        <v>0</v>
      </c>
      <c r="F16" s="43">
        <v>0</v>
      </c>
      <c r="G16" s="35">
        <f t="shared" si="14"/>
        <v>0</v>
      </c>
      <c r="H16" s="43">
        <v>0</v>
      </c>
      <c r="I16" s="35">
        <f t="shared" si="15"/>
        <v>0</v>
      </c>
      <c r="J16" s="43">
        <v>0</v>
      </c>
      <c r="K16" s="35">
        <f t="shared" si="16"/>
        <v>0</v>
      </c>
      <c r="L16" s="43">
        <v>0</v>
      </c>
      <c r="M16" s="35">
        <f t="shared" si="17"/>
        <v>0</v>
      </c>
      <c r="N16" s="43">
        <v>0</v>
      </c>
      <c r="O16" s="35">
        <f t="shared" si="18"/>
        <v>0</v>
      </c>
      <c r="P16" s="43">
        <v>0</v>
      </c>
      <c r="Q16" s="35">
        <f t="shared" si="19"/>
        <v>0</v>
      </c>
      <c r="R16" s="43">
        <v>0</v>
      </c>
      <c r="S16" s="35">
        <f t="shared" si="20"/>
        <v>0</v>
      </c>
      <c r="T16" s="43">
        <v>0</v>
      </c>
      <c r="U16" s="35">
        <f t="shared" si="21"/>
        <v>0</v>
      </c>
      <c r="V16" s="43">
        <v>0</v>
      </c>
      <c r="W16" s="35">
        <f t="shared" si="22"/>
        <v>0</v>
      </c>
      <c r="X16" s="43">
        <v>0</v>
      </c>
      <c r="Y16" s="35">
        <f t="shared" si="23"/>
        <v>0</v>
      </c>
      <c r="Z16" s="43">
        <v>0</v>
      </c>
      <c r="AA16" s="35">
        <f t="shared" si="24"/>
        <v>0</v>
      </c>
      <c r="AB16" s="43">
        <f t="shared" si="26"/>
        <v>0</v>
      </c>
      <c r="AC16" s="45">
        <f t="shared" si="25"/>
        <v>0</v>
      </c>
    </row>
    <row r="17" spans="2:29" s="27" customFormat="1" ht="15.95" customHeight="1" x14ac:dyDescent="0.2">
      <c r="B17" s="32"/>
      <c r="C17" s="33"/>
      <c r="D17" s="34"/>
      <c r="E17" s="35" t="str">
        <f t="shared" si="13"/>
        <v>-</v>
      </c>
      <c r="F17" s="34"/>
      <c r="G17" s="35" t="str">
        <f t="shared" si="14"/>
        <v>-</v>
      </c>
      <c r="H17" s="34"/>
      <c r="I17" s="35">
        <f t="shared" si="15"/>
        <v>0</v>
      </c>
      <c r="J17" s="34"/>
      <c r="K17" s="35" t="str">
        <f t="shared" si="16"/>
        <v>-</v>
      </c>
      <c r="L17" s="34"/>
      <c r="M17" s="35" t="str">
        <f t="shared" si="17"/>
        <v>-</v>
      </c>
      <c r="N17" s="40"/>
      <c r="O17" s="35">
        <f t="shared" si="18"/>
        <v>0</v>
      </c>
      <c r="P17" s="34"/>
      <c r="Q17" s="35" t="str">
        <f t="shared" si="19"/>
        <v>-</v>
      </c>
      <c r="R17" s="34"/>
      <c r="S17" s="35" t="str">
        <f t="shared" si="20"/>
        <v>-</v>
      </c>
      <c r="T17" s="34"/>
      <c r="U17" s="35">
        <f t="shared" si="21"/>
        <v>0</v>
      </c>
      <c r="V17" s="34"/>
      <c r="W17" s="35" t="str">
        <f t="shared" si="22"/>
        <v>-</v>
      </c>
      <c r="X17" s="34"/>
      <c r="Y17" s="35" t="str">
        <f t="shared" si="23"/>
        <v>-</v>
      </c>
      <c r="Z17" s="34"/>
      <c r="AA17" s="35">
        <f t="shared" si="24"/>
        <v>0</v>
      </c>
      <c r="AB17" s="43">
        <f t="shared" si="26"/>
        <v>0</v>
      </c>
      <c r="AC17" s="45">
        <f t="shared" si="25"/>
        <v>0</v>
      </c>
    </row>
    <row r="18" spans="2:29" s="27" customFormat="1" ht="15.95" customHeight="1" x14ac:dyDescent="0.2">
      <c r="B18" s="41"/>
      <c r="C18" s="42"/>
      <c r="D18" s="43"/>
      <c r="E18" s="35">
        <f t="shared" si="13"/>
        <v>0</v>
      </c>
      <c r="F18" s="43"/>
      <c r="G18" s="35">
        <f t="shared" si="14"/>
        <v>0</v>
      </c>
      <c r="H18" s="43"/>
      <c r="I18" s="35">
        <f>IF(H10=0,"-",(H18*100)/H10)</f>
        <v>0</v>
      </c>
      <c r="J18" s="43"/>
      <c r="K18" s="35">
        <f t="shared" si="16"/>
        <v>0</v>
      </c>
      <c r="L18" s="43"/>
      <c r="M18" s="35">
        <f t="shared" si="17"/>
        <v>0</v>
      </c>
      <c r="N18" s="43"/>
      <c r="O18" s="35">
        <f t="shared" si="18"/>
        <v>0</v>
      </c>
      <c r="P18" s="43"/>
      <c r="Q18" s="35">
        <f t="shared" si="19"/>
        <v>0</v>
      </c>
      <c r="R18" s="43"/>
      <c r="S18" s="35">
        <f t="shared" si="20"/>
        <v>0</v>
      </c>
      <c r="T18" s="43"/>
      <c r="U18" s="35">
        <f t="shared" si="21"/>
        <v>0</v>
      </c>
      <c r="V18" s="43"/>
      <c r="W18" s="35">
        <f t="shared" si="22"/>
        <v>0</v>
      </c>
      <c r="X18" s="43"/>
      <c r="Y18" s="35">
        <f t="shared" si="23"/>
        <v>0</v>
      </c>
      <c r="Z18" s="43"/>
      <c r="AA18" s="35">
        <f t="shared" si="24"/>
        <v>0</v>
      </c>
      <c r="AB18" s="43">
        <f t="shared" si="26"/>
        <v>0</v>
      </c>
      <c r="AC18" s="45">
        <f t="shared" si="25"/>
        <v>0</v>
      </c>
    </row>
    <row r="19" spans="2:29" s="27" customFormat="1" ht="15.95" customHeight="1" x14ac:dyDescent="0.2">
      <c r="B19" s="36" t="s">
        <v>17</v>
      </c>
      <c r="C19" s="33"/>
      <c r="D19" s="37">
        <f>SUM(D14:D18)</f>
        <v>350</v>
      </c>
      <c r="E19" s="35">
        <f t="shared" si="13"/>
        <v>15.217391304347826</v>
      </c>
      <c r="F19" s="37">
        <f>SUM(F14:F18)</f>
        <v>100</v>
      </c>
      <c r="G19" s="35">
        <f t="shared" si="14"/>
        <v>4.3478260869565215</v>
      </c>
      <c r="H19" s="37">
        <f>SUM(H14:H18)</f>
        <v>100</v>
      </c>
      <c r="I19" s="35">
        <f>IF(H11=0,"-",(H19*100)/H11)</f>
        <v>5</v>
      </c>
      <c r="J19" s="37">
        <f>SUM(J14:J18)</f>
        <v>100</v>
      </c>
      <c r="K19" s="35">
        <f t="shared" si="16"/>
        <v>5.5555555555555554</v>
      </c>
      <c r="L19" s="37">
        <f>SUM(L14:L18)</f>
        <v>170</v>
      </c>
      <c r="M19" s="35">
        <f t="shared" si="17"/>
        <v>7.083333333333333</v>
      </c>
      <c r="N19" s="37">
        <f>SUM(N14:N18)</f>
        <v>100</v>
      </c>
      <c r="O19" s="35">
        <f t="shared" si="18"/>
        <v>4.7619047619047619</v>
      </c>
      <c r="P19" s="37">
        <f>SUM(P14:P18)</f>
        <v>100</v>
      </c>
      <c r="Q19" s="35">
        <f t="shared" si="19"/>
        <v>6.25</v>
      </c>
      <c r="R19" s="37">
        <f>SUM(R14:R18)</f>
        <v>170</v>
      </c>
      <c r="S19" s="35">
        <f t="shared" si="20"/>
        <v>10.625</v>
      </c>
      <c r="T19" s="37">
        <f>SUM(T14:T18)</f>
        <v>300</v>
      </c>
      <c r="U19" s="35">
        <f t="shared" si="21"/>
        <v>15.789473684210526</v>
      </c>
      <c r="V19" s="37">
        <f>SUM(V14:V18)</f>
        <v>650</v>
      </c>
      <c r="W19" s="35">
        <f t="shared" si="22"/>
        <v>34.210526315789473</v>
      </c>
      <c r="X19" s="37">
        <f>SUM(X14:X18)</f>
        <v>600</v>
      </c>
      <c r="Y19" s="35">
        <f t="shared" si="23"/>
        <v>20</v>
      </c>
      <c r="Z19" s="37">
        <f>SUM(Z14:Z18)</f>
        <v>200</v>
      </c>
      <c r="AA19" s="35">
        <f t="shared" si="24"/>
        <v>5.1282051282051286</v>
      </c>
      <c r="AB19" s="37">
        <f>SUM(AB14:AB18)</f>
        <v>2940</v>
      </c>
      <c r="AC19" s="45">
        <f t="shared" si="25"/>
        <v>10.970149253731343</v>
      </c>
    </row>
    <row r="20" spans="2:29" s="11" customFormat="1" ht="8.25" customHeight="1" x14ac:dyDescent="0.2">
      <c r="B20" s="16"/>
      <c r="C20" s="17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  <c r="AA20" s="18"/>
      <c r="AB20" s="17"/>
      <c r="AC20" s="48"/>
    </row>
    <row r="21" spans="2:29" s="27" customFormat="1" ht="15.95" customHeight="1" x14ac:dyDescent="0.2">
      <c r="B21" s="44" t="s">
        <v>18</v>
      </c>
      <c r="C21" s="42"/>
      <c r="D21" s="37">
        <f>D11-D19</f>
        <v>1950</v>
      </c>
      <c r="E21" s="35">
        <f>IF(D11=0,"-",(D21*100)/D11)</f>
        <v>84.782608695652172</v>
      </c>
      <c r="F21" s="37">
        <f>F11-F19</f>
        <v>2200</v>
      </c>
      <c r="G21" s="35">
        <f>IF(F11=0,"-",(F21*100)/F11)</f>
        <v>95.652173913043484</v>
      </c>
      <c r="H21" s="37">
        <f>H11-H19</f>
        <v>1900</v>
      </c>
      <c r="I21" s="35">
        <f>IF(H11=0,"-",(H21*100)/H11)</f>
        <v>95</v>
      </c>
      <c r="J21" s="37">
        <f>J11-J19</f>
        <v>1700</v>
      </c>
      <c r="K21" s="35">
        <f>IF(J11=0,"-",(J21*100)/J11)</f>
        <v>94.444444444444443</v>
      </c>
      <c r="L21" s="37">
        <f>L11-L19</f>
        <v>2230</v>
      </c>
      <c r="M21" s="35">
        <f>IF(L11=0,"-",(L21*100)/L11)</f>
        <v>92.916666666666671</v>
      </c>
      <c r="N21" s="37">
        <f>N11-N19</f>
        <v>2000</v>
      </c>
      <c r="O21" s="35">
        <f>IF(N11=0,"-",(N21*100)/N11)</f>
        <v>95.238095238095241</v>
      </c>
      <c r="P21" s="37">
        <f>P11-P19</f>
        <v>1500</v>
      </c>
      <c r="Q21" s="35">
        <f>IF(P11=0,"-",(P21*100)/P11)</f>
        <v>93.75</v>
      </c>
      <c r="R21" s="37">
        <f>R11-R19</f>
        <v>1430</v>
      </c>
      <c r="S21" s="35">
        <f>IF(R11=0,"-",(R21*100)/R11)</f>
        <v>89.375</v>
      </c>
      <c r="T21" s="37">
        <f>T11-T19</f>
        <v>1600</v>
      </c>
      <c r="U21" s="35">
        <f>IF(T11=0,"-",(T21*100)/T11)</f>
        <v>84.21052631578948</v>
      </c>
      <c r="V21" s="37">
        <f>V11-V19</f>
        <v>1250</v>
      </c>
      <c r="W21" s="35">
        <f>IF(V11=0,"-",(V21*100)/V11)</f>
        <v>65.78947368421052</v>
      </c>
      <c r="X21" s="37">
        <f>X11-X19</f>
        <v>2400</v>
      </c>
      <c r="Y21" s="35">
        <f>IF(X11=0,"-",(X21*100)/X11)</f>
        <v>80</v>
      </c>
      <c r="Z21" s="37">
        <f>Z11-Z19</f>
        <v>3700</v>
      </c>
      <c r="AA21" s="35">
        <f>IF(Z11=0,"-",(Z21*100)/Z11)</f>
        <v>94.871794871794876</v>
      </c>
      <c r="AB21" s="37">
        <f>AB11-AB19</f>
        <v>23860</v>
      </c>
      <c r="AC21" s="45">
        <f>IF(AB11=0,"-",(AB21*100)/AB11)</f>
        <v>89.02985074626865</v>
      </c>
    </row>
    <row r="22" spans="2:29" s="11" customFormat="1" ht="8.1" customHeight="1" x14ac:dyDescent="0.2">
      <c r="B22" s="19"/>
      <c r="C22" s="14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14"/>
      <c r="Y22" s="15"/>
      <c r="Z22" s="14"/>
      <c r="AA22" s="15"/>
      <c r="AB22" s="14"/>
      <c r="AC22" s="46"/>
    </row>
    <row r="23" spans="2:29" s="27" customFormat="1" ht="15.95" customHeight="1" x14ac:dyDescent="0.2">
      <c r="B23" s="28" t="s">
        <v>19</v>
      </c>
      <c r="C23" s="38"/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38"/>
      <c r="S23" s="39"/>
      <c r="T23" s="38"/>
      <c r="U23" s="39"/>
      <c r="V23" s="38"/>
      <c r="W23" s="39"/>
      <c r="X23" s="38"/>
      <c r="Y23" s="39"/>
      <c r="Z23" s="38"/>
      <c r="AA23" s="39"/>
      <c r="AB23" s="38"/>
      <c r="AC23" s="47"/>
    </row>
    <row r="24" spans="2:29" s="27" customFormat="1" ht="15.95" customHeight="1" x14ac:dyDescent="0.2">
      <c r="B24" s="41" t="s">
        <v>10</v>
      </c>
      <c r="C24" s="42"/>
      <c r="D24" s="43">
        <v>800</v>
      </c>
      <c r="E24" s="35">
        <f>IF($D$11=0,"-",(D24*100)/$D$11)</f>
        <v>34.782608695652172</v>
      </c>
      <c r="F24" s="43">
        <v>800</v>
      </c>
      <c r="G24" s="35">
        <f>IF(F$11=0,"-",(F24*100)/F$11)</f>
        <v>34.782608695652172</v>
      </c>
      <c r="H24" s="43">
        <v>800</v>
      </c>
      <c r="I24" s="35">
        <f t="shared" ref="I24:I40" si="27">IF(H$11=0,"-",(H24*100)/H$11)</f>
        <v>40</v>
      </c>
      <c r="J24" s="43">
        <v>800</v>
      </c>
      <c r="K24" s="35">
        <f>IF(J$11=0,"-",(J24*100)/J$11)</f>
        <v>44.444444444444443</v>
      </c>
      <c r="L24" s="43">
        <v>800</v>
      </c>
      <c r="M24" s="35">
        <f>IF(L$11=0,"-",(L24*100)/L$11)</f>
        <v>33.333333333333336</v>
      </c>
      <c r="N24" s="43">
        <v>800</v>
      </c>
      <c r="O24" s="35">
        <f>IF(N$11=0,"-",(N24*100)/N$11)</f>
        <v>38.095238095238095</v>
      </c>
      <c r="P24" s="43">
        <v>800</v>
      </c>
      <c r="Q24" s="35">
        <f>IF(P$11=0,"-",(P24*100)/P$11)</f>
        <v>50</v>
      </c>
      <c r="R24" s="43">
        <v>800</v>
      </c>
      <c r="S24" s="35">
        <f>IF(R$11=0,"-",(R24*100)/R$11)</f>
        <v>50</v>
      </c>
      <c r="T24" s="43">
        <v>800</v>
      </c>
      <c r="U24" s="35">
        <f>IF(T$11=0,"-",(T24*100)/T$11)</f>
        <v>42.10526315789474</v>
      </c>
      <c r="V24" s="43">
        <v>800</v>
      </c>
      <c r="W24" s="35">
        <f>IF(V$11=0,"-",(V24*100)/V$11)</f>
        <v>42.10526315789474</v>
      </c>
      <c r="X24" s="43">
        <v>800</v>
      </c>
      <c r="Y24" s="35">
        <f>IF(X$11=0,"-",(X24*100)/X$11)</f>
        <v>26.666666666666668</v>
      </c>
      <c r="Z24" s="43">
        <v>800</v>
      </c>
      <c r="AA24" s="35">
        <f>IF(Z$11=0,"-",(Z24*100)/Z$11)</f>
        <v>20.512820512820515</v>
      </c>
      <c r="AB24" s="43">
        <f t="shared" ref="AB24:AB39" si="28">SUM(D24,F24,H24,J24,L24,N24,P24,R24,T24,V24,X24,Z24)</f>
        <v>9600</v>
      </c>
      <c r="AC24" s="45">
        <f>IF(AB$11=0,"-",(AB24*100)/AB$11)</f>
        <v>35.820895522388057</v>
      </c>
    </row>
    <row r="25" spans="2:29" s="27" customFormat="1" ht="24" customHeight="1" x14ac:dyDescent="0.2">
      <c r="B25" s="41" t="s">
        <v>55</v>
      </c>
      <c r="C25" s="42"/>
      <c r="D25" s="43">
        <v>50</v>
      </c>
      <c r="E25" s="35">
        <f t="shared" ref="E25:E40" si="29">IF($D$11=0,"-",(D25*100)/$D$11)</f>
        <v>2.1739130434782608</v>
      </c>
      <c r="F25" s="43">
        <v>50</v>
      </c>
      <c r="G25" s="35">
        <f t="shared" ref="G25:G40" si="30">IF(F$11=0,"-",(F25*100)/F$11)</f>
        <v>2.1739130434782608</v>
      </c>
      <c r="H25" s="43">
        <v>50</v>
      </c>
      <c r="I25" s="35">
        <f t="shared" si="27"/>
        <v>2.5</v>
      </c>
      <c r="J25" s="43">
        <v>50</v>
      </c>
      <c r="K25" s="35">
        <f t="shared" ref="K25:K40" si="31">IF(J$11=0,"-",(J25*100)/J$11)</f>
        <v>2.7777777777777777</v>
      </c>
      <c r="L25" s="43">
        <v>50</v>
      </c>
      <c r="M25" s="35">
        <f t="shared" ref="M25:M40" si="32">IF(L$11=0,"-",(L25*100)/L$11)</f>
        <v>2.0833333333333335</v>
      </c>
      <c r="N25" s="43">
        <v>50</v>
      </c>
      <c r="O25" s="35">
        <f t="shared" ref="O25:O40" si="33">IF(N$11=0,"-",(N25*100)/N$11)</f>
        <v>2.3809523809523809</v>
      </c>
      <c r="P25" s="43">
        <v>50</v>
      </c>
      <c r="Q25" s="35">
        <f t="shared" ref="Q25:Q40" si="34">IF(P$11=0,"-",(P25*100)/P$11)</f>
        <v>3.125</v>
      </c>
      <c r="R25" s="43">
        <v>50</v>
      </c>
      <c r="S25" s="35">
        <f t="shared" ref="S25:S40" si="35">IF(R$11=0,"-",(R25*100)/R$11)</f>
        <v>3.125</v>
      </c>
      <c r="T25" s="43">
        <v>50</v>
      </c>
      <c r="U25" s="35">
        <f t="shared" ref="U25:U40" si="36">IF(T$11=0,"-",(T25*100)/T$11)</f>
        <v>2.6315789473684212</v>
      </c>
      <c r="V25" s="43">
        <v>50</v>
      </c>
      <c r="W25" s="35">
        <f t="shared" ref="W25:W40" si="37">IF(V$11=0,"-",(V25*100)/V$11)</f>
        <v>2.6315789473684212</v>
      </c>
      <c r="X25" s="43">
        <v>50</v>
      </c>
      <c r="Y25" s="35">
        <f t="shared" ref="Y25:Y40" si="38">IF(X$11=0,"-",(X25*100)/X$11)</f>
        <v>1.6666666666666667</v>
      </c>
      <c r="Z25" s="43">
        <v>50</v>
      </c>
      <c r="AA25" s="35">
        <f t="shared" ref="AA25:AA40" si="39">IF(Z$11=0,"-",(Z25*100)/Z$11)</f>
        <v>1.2820512820512822</v>
      </c>
      <c r="AB25" s="43">
        <f t="shared" si="28"/>
        <v>600</v>
      </c>
      <c r="AC25" s="45">
        <f t="shared" ref="AC25:AC40" si="40">IF(AB$11=0,"-",(AB25*100)/AB$11)</f>
        <v>2.2388059701492535</v>
      </c>
    </row>
    <row r="26" spans="2:29" s="27" customFormat="1" ht="15.95" customHeight="1" x14ac:dyDescent="0.2">
      <c r="B26" s="32" t="s">
        <v>4</v>
      </c>
      <c r="C26" s="33"/>
      <c r="D26" s="34">
        <v>0</v>
      </c>
      <c r="E26" s="35">
        <f t="shared" si="29"/>
        <v>0</v>
      </c>
      <c r="F26" s="34">
        <v>0</v>
      </c>
      <c r="G26" s="35">
        <f t="shared" si="30"/>
        <v>0</v>
      </c>
      <c r="H26" s="34">
        <v>0</v>
      </c>
      <c r="I26" s="35">
        <f t="shared" si="27"/>
        <v>0</v>
      </c>
      <c r="J26" s="34">
        <v>0</v>
      </c>
      <c r="K26" s="35">
        <f t="shared" si="31"/>
        <v>0</v>
      </c>
      <c r="L26" s="34">
        <v>0</v>
      </c>
      <c r="M26" s="35">
        <f t="shared" si="32"/>
        <v>0</v>
      </c>
      <c r="N26" s="34">
        <v>0</v>
      </c>
      <c r="O26" s="35">
        <f t="shared" si="33"/>
        <v>0</v>
      </c>
      <c r="P26" s="34">
        <v>0</v>
      </c>
      <c r="Q26" s="35">
        <f t="shared" si="34"/>
        <v>0</v>
      </c>
      <c r="R26" s="34">
        <v>0</v>
      </c>
      <c r="S26" s="35">
        <f t="shared" si="35"/>
        <v>0</v>
      </c>
      <c r="T26" s="34">
        <v>0</v>
      </c>
      <c r="U26" s="35">
        <f t="shared" si="36"/>
        <v>0</v>
      </c>
      <c r="V26" s="34">
        <v>0</v>
      </c>
      <c r="W26" s="35">
        <f t="shared" si="37"/>
        <v>0</v>
      </c>
      <c r="X26" s="34">
        <v>0</v>
      </c>
      <c r="Y26" s="35">
        <f t="shared" si="38"/>
        <v>0</v>
      </c>
      <c r="Z26" s="34">
        <v>0</v>
      </c>
      <c r="AA26" s="35">
        <f t="shared" si="39"/>
        <v>0</v>
      </c>
      <c r="AB26" s="43">
        <f t="shared" si="28"/>
        <v>0</v>
      </c>
      <c r="AC26" s="45">
        <f t="shared" si="40"/>
        <v>0</v>
      </c>
    </row>
    <row r="27" spans="2:29" s="27" customFormat="1" ht="15.95" customHeight="1" x14ac:dyDescent="0.2">
      <c r="B27" s="41" t="s">
        <v>5</v>
      </c>
      <c r="C27" s="42"/>
      <c r="D27" s="34"/>
      <c r="E27" s="35">
        <f t="shared" si="29"/>
        <v>0</v>
      </c>
      <c r="F27" s="34"/>
      <c r="G27" s="35">
        <f t="shared" si="30"/>
        <v>0</v>
      </c>
      <c r="H27" s="34"/>
      <c r="I27" s="35">
        <f t="shared" si="27"/>
        <v>0</v>
      </c>
      <c r="J27" s="34"/>
      <c r="K27" s="35">
        <f t="shared" si="31"/>
        <v>0</v>
      </c>
      <c r="L27" s="34"/>
      <c r="M27" s="35">
        <f t="shared" si="32"/>
        <v>0</v>
      </c>
      <c r="N27" s="34"/>
      <c r="O27" s="35">
        <f t="shared" si="33"/>
        <v>0</v>
      </c>
      <c r="P27" s="34"/>
      <c r="Q27" s="35">
        <f t="shared" si="34"/>
        <v>0</v>
      </c>
      <c r="R27" s="34"/>
      <c r="S27" s="35">
        <f t="shared" si="35"/>
        <v>0</v>
      </c>
      <c r="T27" s="34"/>
      <c r="U27" s="35">
        <f t="shared" si="36"/>
        <v>0</v>
      </c>
      <c r="V27" s="34"/>
      <c r="W27" s="35">
        <f t="shared" si="37"/>
        <v>0</v>
      </c>
      <c r="X27" s="34"/>
      <c r="Y27" s="35">
        <f t="shared" si="38"/>
        <v>0</v>
      </c>
      <c r="Z27" s="34"/>
      <c r="AA27" s="35">
        <f t="shared" si="39"/>
        <v>0</v>
      </c>
      <c r="AB27" s="43">
        <f t="shared" si="28"/>
        <v>0</v>
      </c>
      <c r="AC27" s="45">
        <f t="shared" si="40"/>
        <v>0</v>
      </c>
    </row>
    <row r="28" spans="2:29" s="27" customFormat="1" ht="15.95" customHeight="1" x14ac:dyDescent="0.2">
      <c r="B28" s="32" t="s">
        <v>6</v>
      </c>
      <c r="C28" s="33"/>
      <c r="D28" s="34">
        <v>0</v>
      </c>
      <c r="E28" s="35">
        <f t="shared" si="29"/>
        <v>0</v>
      </c>
      <c r="F28" s="34"/>
      <c r="G28" s="35">
        <f t="shared" si="30"/>
        <v>0</v>
      </c>
      <c r="H28" s="34"/>
      <c r="I28" s="35">
        <f t="shared" si="27"/>
        <v>0</v>
      </c>
      <c r="J28" s="34">
        <v>0</v>
      </c>
      <c r="K28" s="35">
        <f t="shared" si="31"/>
        <v>0</v>
      </c>
      <c r="L28" s="34">
        <v>0</v>
      </c>
      <c r="M28" s="35">
        <f t="shared" si="32"/>
        <v>0</v>
      </c>
      <c r="N28" s="34">
        <v>0</v>
      </c>
      <c r="O28" s="35">
        <f t="shared" si="33"/>
        <v>0</v>
      </c>
      <c r="P28" s="34">
        <v>0</v>
      </c>
      <c r="Q28" s="35">
        <f t="shared" si="34"/>
        <v>0</v>
      </c>
      <c r="R28" s="34">
        <v>0</v>
      </c>
      <c r="S28" s="35">
        <f t="shared" si="35"/>
        <v>0</v>
      </c>
      <c r="T28" s="34">
        <v>0</v>
      </c>
      <c r="U28" s="35">
        <f t="shared" si="36"/>
        <v>0</v>
      </c>
      <c r="V28" s="34">
        <v>0</v>
      </c>
      <c r="W28" s="35">
        <f t="shared" si="37"/>
        <v>0</v>
      </c>
      <c r="X28" s="34">
        <v>0</v>
      </c>
      <c r="Y28" s="35">
        <f t="shared" si="38"/>
        <v>0</v>
      </c>
      <c r="Z28" s="34">
        <v>0</v>
      </c>
      <c r="AA28" s="35">
        <f t="shared" si="39"/>
        <v>0</v>
      </c>
      <c r="AB28" s="43">
        <f t="shared" si="28"/>
        <v>0</v>
      </c>
      <c r="AC28" s="45">
        <f t="shared" si="40"/>
        <v>0</v>
      </c>
    </row>
    <row r="29" spans="2:29" s="27" customFormat="1" ht="15.95" customHeight="1" x14ac:dyDescent="0.2">
      <c r="B29" s="41" t="s">
        <v>7</v>
      </c>
      <c r="C29" s="42"/>
      <c r="D29" s="43">
        <v>300</v>
      </c>
      <c r="E29" s="35">
        <f t="shared" si="29"/>
        <v>13.043478260869565</v>
      </c>
      <c r="F29" s="43">
        <v>300</v>
      </c>
      <c r="G29" s="35">
        <f t="shared" si="30"/>
        <v>13.043478260869565</v>
      </c>
      <c r="H29" s="43">
        <v>300</v>
      </c>
      <c r="I29" s="35">
        <f t="shared" si="27"/>
        <v>15</v>
      </c>
      <c r="J29" s="43">
        <v>300</v>
      </c>
      <c r="K29" s="35">
        <f t="shared" si="31"/>
        <v>16.666666666666668</v>
      </c>
      <c r="L29" s="43">
        <v>300</v>
      </c>
      <c r="M29" s="35">
        <f t="shared" si="32"/>
        <v>12.5</v>
      </c>
      <c r="N29" s="43">
        <v>300</v>
      </c>
      <c r="O29" s="35">
        <f t="shared" si="33"/>
        <v>14.285714285714286</v>
      </c>
      <c r="P29" s="43">
        <v>300</v>
      </c>
      <c r="Q29" s="35">
        <f t="shared" si="34"/>
        <v>18.75</v>
      </c>
      <c r="R29" s="43">
        <v>300</v>
      </c>
      <c r="S29" s="35">
        <f t="shared" si="35"/>
        <v>18.75</v>
      </c>
      <c r="T29" s="43">
        <v>300</v>
      </c>
      <c r="U29" s="35">
        <f t="shared" si="36"/>
        <v>15.789473684210526</v>
      </c>
      <c r="V29" s="43">
        <v>300</v>
      </c>
      <c r="W29" s="35">
        <f t="shared" si="37"/>
        <v>15.789473684210526</v>
      </c>
      <c r="X29" s="43">
        <v>300</v>
      </c>
      <c r="Y29" s="35">
        <f t="shared" si="38"/>
        <v>10</v>
      </c>
      <c r="Z29" s="43">
        <v>300</v>
      </c>
      <c r="AA29" s="35">
        <f t="shared" si="39"/>
        <v>7.6923076923076925</v>
      </c>
      <c r="AB29" s="43">
        <f t="shared" si="28"/>
        <v>3600</v>
      </c>
      <c r="AC29" s="45">
        <f t="shared" si="40"/>
        <v>13.432835820895523</v>
      </c>
    </row>
    <row r="30" spans="2:29" s="27" customFormat="1" ht="15.95" customHeight="1" x14ac:dyDescent="0.2">
      <c r="B30" s="32" t="s">
        <v>53</v>
      </c>
      <c r="C30" s="33"/>
      <c r="D30" s="34">
        <v>82</v>
      </c>
      <c r="E30" s="35">
        <f t="shared" si="29"/>
        <v>3.5652173913043477</v>
      </c>
      <c r="F30" s="34">
        <v>98</v>
      </c>
      <c r="G30" s="35">
        <f t="shared" si="30"/>
        <v>4.2608695652173916</v>
      </c>
      <c r="H30" s="34"/>
      <c r="I30" s="35">
        <f t="shared" si="27"/>
        <v>0</v>
      </c>
      <c r="J30" s="34">
        <v>90</v>
      </c>
      <c r="K30" s="35">
        <f t="shared" si="31"/>
        <v>5</v>
      </c>
      <c r="L30" s="34">
        <v>98</v>
      </c>
      <c r="M30" s="35">
        <f t="shared" si="32"/>
        <v>4.083333333333333</v>
      </c>
      <c r="N30" s="34">
        <v>86</v>
      </c>
      <c r="O30" s="35">
        <f t="shared" si="33"/>
        <v>4.0952380952380949</v>
      </c>
      <c r="P30" s="34">
        <v>86</v>
      </c>
      <c r="Q30" s="35">
        <f t="shared" si="34"/>
        <v>5.375</v>
      </c>
      <c r="R30" s="34">
        <v>99</v>
      </c>
      <c r="S30" s="35">
        <f t="shared" si="35"/>
        <v>6.1875</v>
      </c>
      <c r="T30" s="34">
        <v>0</v>
      </c>
      <c r="U30" s="35">
        <f t="shared" si="36"/>
        <v>0</v>
      </c>
      <c r="V30" s="34">
        <v>116</v>
      </c>
      <c r="W30" s="35">
        <f t="shared" si="37"/>
        <v>6.1052631578947372</v>
      </c>
      <c r="X30" s="34">
        <v>0</v>
      </c>
      <c r="Y30" s="35">
        <f t="shared" si="38"/>
        <v>0</v>
      </c>
      <c r="Z30" s="34">
        <v>0</v>
      </c>
      <c r="AA30" s="35">
        <f t="shared" si="39"/>
        <v>0</v>
      </c>
      <c r="AB30" s="43">
        <f t="shared" si="28"/>
        <v>755</v>
      </c>
      <c r="AC30" s="45">
        <f t="shared" si="40"/>
        <v>2.8171641791044775</v>
      </c>
    </row>
    <row r="31" spans="2:29" s="27" customFormat="1" ht="15.95" customHeight="1" x14ac:dyDescent="0.2">
      <c r="B31" s="41" t="s">
        <v>54</v>
      </c>
      <c r="C31" s="42"/>
      <c r="D31" s="43">
        <v>10</v>
      </c>
      <c r="E31" s="35">
        <f t="shared" si="29"/>
        <v>0.43478260869565216</v>
      </c>
      <c r="F31" s="43">
        <v>436</v>
      </c>
      <c r="G31" s="35">
        <f t="shared" si="30"/>
        <v>18.956521739130434</v>
      </c>
      <c r="H31" s="43">
        <v>30</v>
      </c>
      <c r="I31" s="35">
        <f t="shared" si="27"/>
        <v>1.5</v>
      </c>
      <c r="J31" s="43"/>
      <c r="K31" s="35">
        <f t="shared" si="31"/>
        <v>0</v>
      </c>
      <c r="L31" s="43">
        <v>341</v>
      </c>
      <c r="M31" s="35">
        <f t="shared" si="32"/>
        <v>14.208333333333334</v>
      </c>
      <c r="N31" s="43"/>
      <c r="O31" s="35">
        <f t="shared" si="33"/>
        <v>0</v>
      </c>
      <c r="P31" s="43">
        <v>0</v>
      </c>
      <c r="Q31" s="35">
        <f t="shared" si="34"/>
        <v>0</v>
      </c>
      <c r="R31" s="43">
        <v>260</v>
      </c>
      <c r="S31" s="35">
        <f t="shared" si="35"/>
        <v>16.25</v>
      </c>
      <c r="T31" s="43"/>
      <c r="U31" s="35">
        <f t="shared" si="36"/>
        <v>0</v>
      </c>
      <c r="V31" s="43">
        <v>40</v>
      </c>
      <c r="W31" s="35">
        <f t="shared" si="37"/>
        <v>2.1052631578947367</v>
      </c>
      <c r="X31" s="43"/>
      <c r="Y31" s="35">
        <f t="shared" si="38"/>
        <v>0</v>
      </c>
      <c r="Z31" s="43">
        <v>0</v>
      </c>
      <c r="AA31" s="35">
        <f t="shared" si="39"/>
        <v>0</v>
      </c>
      <c r="AB31" s="43">
        <f t="shared" si="28"/>
        <v>1117</v>
      </c>
      <c r="AC31" s="45">
        <f t="shared" si="40"/>
        <v>4.1679104477611943</v>
      </c>
    </row>
    <row r="32" spans="2:29" s="27" customFormat="1" ht="15.95" customHeight="1" x14ac:dyDescent="0.2">
      <c r="B32" s="32" t="s">
        <v>8</v>
      </c>
      <c r="C32" s="33"/>
      <c r="D32" s="34">
        <v>300</v>
      </c>
      <c r="E32" s="35">
        <f t="shared" si="29"/>
        <v>13.043478260869565</v>
      </c>
      <c r="F32" s="34">
        <v>0</v>
      </c>
      <c r="G32" s="35">
        <f t="shared" si="30"/>
        <v>0</v>
      </c>
      <c r="H32" s="34"/>
      <c r="I32" s="35">
        <f t="shared" si="27"/>
        <v>0</v>
      </c>
      <c r="J32" s="34"/>
      <c r="K32" s="35">
        <f t="shared" si="31"/>
        <v>0</v>
      </c>
      <c r="L32" s="34">
        <v>0</v>
      </c>
      <c r="M32" s="35">
        <f t="shared" si="32"/>
        <v>0</v>
      </c>
      <c r="N32" s="34">
        <v>0</v>
      </c>
      <c r="O32" s="35">
        <f t="shared" si="33"/>
        <v>0</v>
      </c>
      <c r="P32" s="34">
        <v>0</v>
      </c>
      <c r="Q32" s="35">
        <f t="shared" si="34"/>
        <v>0</v>
      </c>
      <c r="R32" s="34">
        <v>0</v>
      </c>
      <c r="S32" s="35">
        <f t="shared" si="35"/>
        <v>0</v>
      </c>
      <c r="T32" s="34">
        <v>0</v>
      </c>
      <c r="U32" s="35">
        <f t="shared" si="36"/>
        <v>0</v>
      </c>
      <c r="V32" s="34">
        <v>0</v>
      </c>
      <c r="W32" s="35">
        <f t="shared" si="37"/>
        <v>0</v>
      </c>
      <c r="X32" s="34">
        <v>0</v>
      </c>
      <c r="Y32" s="35">
        <f t="shared" si="38"/>
        <v>0</v>
      </c>
      <c r="Z32" s="34">
        <v>0</v>
      </c>
      <c r="AA32" s="35">
        <f t="shared" si="39"/>
        <v>0</v>
      </c>
      <c r="AB32" s="43">
        <f t="shared" si="28"/>
        <v>300</v>
      </c>
      <c r="AC32" s="45">
        <f t="shared" si="40"/>
        <v>1.1194029850746268</v>
      </c>
    </row>
    <row r="33" spans="2:29" s="27" customFormat="1" ht="15.95" customHeight="1" x14ac:dyDescent="0.2">
      <c r="B33" s="41" t="s">
        <v>33</v>
      </c>
      <c r="C33" s="42"/>
      <c r="D33" s="43">
        <v>50</v>
      </c>
      <c r="E33" s="35">
        <f t="shared" si="29"/>
        <v>2.1739130434782608</v>
      </c>
      <c r="F33" s="43">
        <v>50</v>
      </c>
      <c r="G33" s="35">
        <f t="shared" si="30"/>
        <v>2.1739130434782608</v>
      </c>
      <c r="H33" s="43">
        <v>50</v>
      </c>
      <c r="I33" s="35">
        <f t="shared" si="27"/>
        <v>2.5</v>
      </c>
      <c r="J33" s="43">
        <v>50</v>
      </c>
      <c r="K33" s="35">
        <f t="shared" si="31"/>
        <v>2.7777777777777777</v>
      </c>
      <c r="L33" s="43">
        <v>50</v>
      </c>
      <c r="M33" s="35">
        <f t="shared" si="32"/>
        <v>2.0833333333333335</v>
      </c>
      <c r="N33" s="43">
        <v>50</v>
      </c>
      <c r="O33" s="35">
        <f t="shared" si="33"/>
        <v>2.3809523809523809</v>
      </c>
      <c r="P33" s="43">
        <v>50</v>
      </c>
      <c r="Q33" s="35">
        <f t="shared" si="34"/>
        <v>3.125</v>
      </c>
      <c r="R33" s="43">
        <v>50</v>
      </c>
      <c r="S33" s="35">
        <f t="shared" si="35"/>
        <v>3.125</v>
      </c>
      <c r="T33" s="43">
        <v>50</v>
      </c>
      <c r="U33" s="35">
        <f t="shared" si="36"/>
        <v>2.6315789473684212</v>
      </c>
      <c r="V33" s="43">
        <v>50</v>
      </c>
      <c r="W33" s="35">
        <f t="shared" si="37"/>
        <v>2.6315789473684212</v>
      </c>
      <c r="X33" s="43">
        <v>50</v>
      </c>
      <c r="Y33" s="35">
        <f t="shared" si="38"/>
        <v>1.6666666666666667</v>
      </c>
      <c r="Z33" s="43">
        <v>50</v>
      </c>
      <c r="AA33" s="35">
        <f t="shared" si="39"/>
        <v>1.2820512820512822</v>
      </c>
      <c r="AB33" s="43">
        <f t="shared" si="28"/>
        <v>600</v>
      </c>
      <c r="AC33" s="45">
        <f t="shared" si="40"/>
        <v>2.2388059701492535</v>
      </c>
    </row>
    <row r="34" spans="2:29" s="27" customFormat="1" ht="15.95" customHeight="1" x14ac:dyDescent="0.2">
      <c r="B34" s="32" t="s">
        <v>9</v>
      </c>
      <c r="C34" s="33"/>
      <c r="D34" s="34">
        <v>7</v>
      </c>
      <c r="E34" s="35">
        <f t="shared" si="29"/>
        <v>0.30434782608695654</v>
      </c>
      <c r="F34" s="34">
        <v>7</v>
      </c>
      <c r="G34" s="35">
        <f t="shared" si="30"/>
        <v>0.30434782608695654</v>
      </c>
      <c r="H34" s="34">
        <v>7</v>
      </c>
      <c r="I34" s="35">
        <f t="shared" si="27"/>
        <v>0.35</v>
      </c>
      <c r="J34" s="34">
        <v>7</v>
      </c>
      <c r="K34" s="35">
        <f t="shared" si="31"/>
        <v>0.3888888888888889</v>
      </c>
      <c r="L34" s="34">
        <v>10</v>
      </c>
      <c r="M34" s="35">
        <f t="shared" si="32"/>
        <v>0.41666666666666669</v>
      </c>
      <c r="N34" s="34">
        <v>8</v>
      </c>
      <c r="O34" s="35">
        <f t="shared" si="33"/>
        <v>0.38095238095238093</v>
      </c>
      <c r="P34" s="34">
        <v>7</v>
      </c>
      <c r="Q34" s="35">
        <f t="shared" si="34"/>
        <v>0.4375</v>
      </c>
      <c r="R34" s="34">
        <v>8</v>
      </c>
      <c r="S34" s="35">
        <f t="shared" si="35"/>
        <v>0.5</v>
      </c>
      <c r="T34" s="34">
        <v>8</v>
      </c>
      <c r="U34" s="35">
        <f t="shared" si="36"/>
        <v>0.42105263157894735</v>
      </c>
      <c r="V34" s="34">
        <v>8</v>
      </c>
      <c r="W34" s="35">
        <f t="shared" si="37"/>
        <v>0.42105263157894735</v>
      </c>
      <c r="X34" s="34">
        <v>8</v>
      </c>
      <c r="Y34" s="35">
        <f t="shared" si="38"/>
        <v>0.26666666666666666</v>
      </c>
      <c r="Z34" s="34">
        <v>12</v>
      </c>
      <c r="AA34" s="35">
        <f t="shared" si="39"/>
        <v>0.30769230769230771</v>
      </c>
      <c r="AB34" s="43">
        <f t="shared" si="28"/>
        <v>97</v>
      </c>
      <c r="AC34" s="45">
        <f t="shared" si="40"/>
        <v>0.36194029850746268</v>
      </c>
    </row>
    <row r="35" spans="2:29" s="27" customFormat="1" ht="15.95" customHeight="1" x14ac:dyDescent="0.2">
      <c r="B35" s="41" t="s">
        <v>21</v>
      </c>
      <c r="C35" s="42"/>
      <c r="D35" s="43"/>
      <c r="E35" s="35">
        <f t="shared" si="29"/>
        <v>0</v>
      </c>
      <c r="F35" s="43"/>
      <c r="G35" s="35">
        <f t="shared" si="30"/>
        <v>0</v>
      </c>
      <c r="H35" s="43"/>
      <c r="I35" s="35">
        <f t="shared" si="27"/>
        <v>0</v>
      </c>
      <c r="J35" s="43"/>
      <c r="K35" s="35">
        <f t="shared" si="31"/>
        <v>0</v>
      </c>
      <c r="L35" s="43"/>
      <c r="M35" s="35">
        <f t="shared" si="32"/>
        <v>0</v>
      </c>
      <c r="N35" s="43"/>
      <c r="O35" s="35">
        <f t="shared" si="33"/>
        <v>0</v>
      </c>
      <c r="P35" s="43"/>
      <c r="Q35" s="35">
        <f t="shared" si="34"/>
        <v>0</v>
      </c>
      <c r="R35" s="43"/>
      <c r="S35" s="35">
        <f t="shared" si="35"/>
        <v>0</v>
      </c>
      <c r="T35" s="43"/>
      <c r="U35" s="35">
        <f t="shared" si="36"/>
        <v>0</v>
      </c>
      <c r="V35" s="43"/>
      <c r="W35" s="35">
        <f t="shared" si="37"/>
        <v>0</v>
      </c>
      <c r="X35" s="43"/>
      <c r="Y35" s="35">
        <f t="shared" si="38"/>
        <v>0</v>
      </c>
      <c r="Z35" s="43"/>
      <c r="AA35" s="35">
        <f t="shared" si="39"/>
        <v>0</v>
      </c>
      <c r="AB35" s="43">
        <f t="shared" si="28"/>
        <v>0</v>
      </c>
      <c r="AC35" s="45">
        <f t="shared" si="40"/>
        <v>0</v>
      </c>
    </row>
    <row r="36" spans="2:29" s="27" customFormat="1" ht="15.95" customHeight="1" x14ac:dyDescent="0.2">
      <c r="B36" s="32" t="s">
        <v>22</v>
      </c>
      <c r="C36" s="33"/>
      <c r="D36" s="34">
        <v>0</v>
      </c>
      <c r="E36" s="35">
        <f t="shared" si="29"/>
        <v>0</v>
      </c>
      <c r="F36" s="34">
        <v>0</v>
      </c>
      <c r="G36" s="35">
        <f t="shared" si="30"/>
        <v>0</v>
      </c>
      <c r="H36" s="34">
        <v>0</v>
      </c>
      <c r="I36" s="35">
        <f t="shared" si="27"/>
        <v>0</v>
      </c>
      <c r="J36" s="34">
        <v>0</v>
      </c>
      <c r="K36" s="35">
        <f t="shared" si="31"/>
        <v>0</v>
      </c>
      <c r="L36" s="34">
        <v>0</v>
      </c>
      <c r="M36" s="35">
        <f t="shared" si="32"/>
        <v>0</v>
      </c>
      <c r="N36" s="34">
        <v>0</v>
      </c>
      <c r="O36" s="35">
        <f t="shared" si="33"/>
        <v>0</v>
      </c>
      <c r="P36" s="34">
        <v>0</v>
      </c>
      <c r="Q36" s="35">
        <f t="shared" si="34"/>
        <v>0</v>
      </c>
      <c r="R36" s="34">
        <v>0</v>
      </c>
      <c r="S36" s="35">
        <f t="shared" si="35"/>
        <v>0</v>
      </c>
      <c r="T36" s="34">
        <v>0</v>
      </c>
      <c r="U36" s="35">
        <f t="shared" si="36"/>
        <v>0</v>
      </c>
      <c r="V36" s="34">
        <v>0</v>
      </c>
      <c r="W36" s="35">
        <f t="shared" si="37"/>
        <v>0</v>
      </c>
      <c r="X36" s="34">
        <v>0</v>
      </c>
      <c r="Y36" s="35">
        <f t="shared" si="38"/>
        <v>0</v>
      </c>
      <c r="Z36" s="34">
        <v>0</v>
      </c>
      <c r="AA36" s="35">
        <f t="shared" si="39"/>
        <v>0</v>
      </c>
      <c r="AB36" s="43">
        <f t="shared" si="28"/>
        <v>0</v>
      </c>
      <c r="AC36" s="45">
        <f t="shared" si="40"/>
        <v>0</v>
      </c>
    </row>
    <row r="37" spans="2:29" s="27" customFormat="1" ht="15.95" customHeight="1" x14ac:dyDescent="0.2">
      <c r="B37" s="41" t="s">
        <v>60</v>
      </c>
      <c r="C37" s="42"/>
      <c r="D37" s="43">
        <v>50</v>
      </c>
      <c r="E37" s="35">
        <f t="shared" si="29"/>
        <v>2.1739130434782608</v>
      </c>
      <c r="F37" s="43">
        <v>50</v>
      </c>
      <c r="G37" s="35">
        <f t="shared" si="30"/>
        <v>2.1739130434782608</v>
      </c>
      <c r="H37" s="43">
        <v>50</v>
      </c>
      <c r="I37" s="35">
        <f t="shared" si="27"/>
        <v>2.5</v>
      </c>
      <c r="J37" s="43">
        <v>50</v>
      </c>
      <c r="K37" s="35">
        <f t="shared" si="31"/>
        <v>2.7777777777777777</v>
      </c>
      <c r="L37" s="43">
        <v>50</v>
      </c>
      <c r="M37" s="35">
        <f t="shared" si="32"/>
        <v>2.0833333333333335</v>
      </c>
      <c r="N37" s="43">
        <v>50</v>
      </c>
      <c r="O37" s="35">
        <f t="shared" si="33"/>
        <v>2.3809523809523809</v>
      </c>
      <c r="P37" s="43">
        <v>50</v>
      </c>
      <c r="Q37" s="35">
        <f t="shared" si="34"/>
        <v>3.125</v>
      </c>
      <c r="R37" s="43">
        <v>50</v>
      </c>
      <c r="S37" s="35">
        <f t="shared" si="35"/>
        <v>3.125</v>
      </c>
      <c r="T37" s="43">
        <v>50</v>
      </c>
      <c r="U37" s="35">
        <f t="shared" si="36"/>
        <v>2.6315789473684212</v>
      </c>
      <c r="V37" s="43">
        <v>50</v>
      </c>
      <c r="W37" s="35">
        <f t="shared" si="37"/>
        <v>2.6315789473684212</v>
      </c>
      <c r="X37" s="43">
        <v>50</v>
      </c>
      <c r="Y37" s="35">
        <f t="shared" si="38"/>
        <v>1.6666666666666667</v>
      </c>
      <c r="Z37" s="43">
        <v>50</v>
      </c>
      <c r="AA37" s="35">
        <f t="shared" si="39"/>
        <v>1.2820512820512822</v>
      </c>
      <c r="AB37" s="43">
        <f t="shared" si="28"/>
        <v>600</v>
      </c>
      <c r="AC37" s="45">
        <f t="shared" si="40"/>
        <v>2.2388059701492535</v>
      </c>
    </row>
    <row r="38" spans="2:29" s="27" customFormat="1" ht="15.95" customHeight="1" x14ac:dyDescent="0.2">
      <c r="B38" s="32" t="s">
        <v>59</v>
      </c>
      <c r="C38" s="33"/>
      <c r="D38" s="34">
        <v>0</v>
      </c>
      <c r="E38" s="35">
        <f t="shared" si="29"/>
        <v>0</v>
      </c>
      <c r="F38" s="34">
        <v>0</v>
      </c>
      <c r="G38" s="35">
        <f t="shared" si="30"/>
        <v>0</v>
      </c>
      <c r="H38" s="34">
        <v>0</v>
      </c>
      <c r="I38" s="35">
        <f t="shared" si="27"/>
        <v>0</v>
      </c>
      <c r="J38" s="34">
        <v>0</v>
      </c>
      <c r="K38" s="35">
        <f t="shared" si="31"/>
        <v>0</v>
      </c>
      <c r="L38" s="34">
        <v>0</v>
      </c>
      <c r="M38" s="35">
        <f t="shared" si="32"/>
        <v>0</v>
      </c>
      <c r="N38" s="34">
        <v>0</v>
      </c>
      <c r="O38" s="35">
        <f t="shared" si="33"/>
        <v>0</v>
      </c>
      <c r="P38" s="34">
        <v>0</v>
      </c>
      <c r="Q38" s="35">
        <f t="shared" si="34"/>
        <v>0</v>
      </c>
      <c r="R38" s="34">
        <v>0</v>
      </c>
      <c r="S38" s="35">
        <f t="shared" si="35"/>
        <v>0</v>
      </c>
      <c r="T38" s="34">
        <v>0</v>
      </c>
      <c r="U38" s="35">
        <f t="shared" si="36"/>
        <v>0</v>
      </c>
      <c r="V38" s="34">
        <v>0</v>
      </c>
      <c r="W38" s="35">
        <f t="shared" si="37"/>
        <v>0</v>
      </c>
      <c r="X38" s="34">
        <v>0</v>
      </c>
      <c r="Y38" s="35">
        <f t="shared" si="38"/>
        <v>0</v>
      </c>
      <c r="Z38" s="34">
        <v>0</v>
      </c>
      <c r="AA38" s="35">
        <f t="shared" si="39"/>
        <v>0</v>
      </c>
      <c r="AB38" s="43">
        <f t="shared" si="28"/>
        <v>0</v>
      </c>
      <c r="AC38" s="45">
        <f t="shared" si="40"/>
        <v>0</v>
      </c>
    </row>
    <row r="39" spans="2:29" s="27" customFormat="1" ht="15.95" customHeight="1" x14ac:dyDescent="0.2">
      <c r="B39" s="41" t="s">
        <v>52</v>
      </c>
      <c r="C39" s="42"/>
      <c r="D39" s="43">
        <v>0</v>
      </c>
      <c r="E39" s="35">
        <f t="shared" si="29"/>
        <v>0</v>
      </c>
      <c r="F39" s="43">
        <v>0</v>
      </c>
      <c r="G39" s="35">
        <f t="shared" si="30"/>
        <v>0</v>
      </c>
      <c r="H39" s="43">
        <v>0</v>
      </c>
      <c r="I39" s="35">
        <f t="shared" si="27"/>
        <v>0</v>
      </c>
      <c r="J39" s="43">
        <v>0</v>
      </c>
      <c r="K39" s="35">
        <f t="shared" si="31"/>
        <v>0</v>
      </c>
      <c r="L39" s="43">
        <v>0</v>
      </c>
      <c r="M39" s="35">
        <f t="shared" si="32"/>
        <v>0</v>
      </c>
      <c r="N39" s="43">
        <v>0</v>
      </c>
      <c r="O39" s="35">
        <f t="shared" si="33"/>
        <v>0</v>
      </c>
      <c r="P39" s="43">
        <v>0</v>
      </c>
      <c r="Q39" s="35">
        <f t="shared" si="34"/>
        <v>0</v>
      </c>
      <c r="R39" s="43">
        <v>0</v>
      </c>
      <c r="S39" s="35">
        <f t="shared" si="35"/>
        <v>0</v>
      </c>
      <c r="T39" s="43">
        <v>0</v>
      </c>
      <c r="U39" s="35">
        <f t="shared" si="36"/>
        <v>0</v>
      </c>
      <c r="V39" s="43"/>
      <c r="W39" s="35">
        <f t="shared" si="37"/>
        <v>0</v>
      </c>
      <c r="X39" s="43">
        <v>0</v>
      </c>
      <c r="Y39" s="35">
        <f t="shared" si="38"/>
        <v>0</v>
      </c>
      <c r="Z39" s="43">
        <v>0</v>
      </c>
      <c r="AA39" s="35">
        <f t="shared" si="39"/>
        <v>0</v>
      </c>
      <c r="AB39" s="43">
        <f t="shared" si="28"/>
        <v>0</v>
      </c>
      <c r="AC39" s="45">
        <f t="shared" si="40"/>
        <v>0</v>
      </c>
    </row>
    <row r="40" spans="2:29" s="27" customFormat="1" ht="15.95" customHeight="1" x14ac:dyDescent="0.2">
      <c r="B40" s="36" t="s">
        <v>12</v>
      </c>
      <c r="C40" s="33"/>
      <c r="D40" s="37">
        <f>SUM(D24:D39)</f>
        <v>1649</v>
      </c>
      <c r="E40" s="35">
        <f t="shared" si="29"/>
        <v>71.695652173913047</v>
      </c>
      <c r="F40" s="37">
        <f>SUM(F24:F39)</f>
        <v>1791</v>
      </c>
      <c r="G40" s="35">
        <f t="shared" si="30"/>
        <v>77.869565217391298</v>
      </c>
      <c r="H40" s="37">
        <f>SUM(H24:H39)</f>
        <v>1287</v>
      </c>
      <c r="I40" s="35">
        <f t="shared" si="27"/>
        <v>64.349999999999994</v>
      </c>
      <c r="J40" s="37">
        <f>SUM(J24:J39)</f>
        <v>1347</v>
      </c>
      <c r="K40" s="35">
        <f t="shared" si="31"/>
        <v>74.833333333333329</v>
      </c>
      <c r="L40" s="37">
        <f>SUM(L24:L39)</f>
        <v>1699</v>
      </c>
      <c r="M40" s="35">
        <f t="shared" si="32"/>
        <v>70.791666666666671</v>
      </c>
      <c r="N40" s="37">
        <f>SUM(N24:N39)</f>
        <v>1344</v>
      </c>
      <c r="O40" s="35">
        <f t="shared" si="33"/>
        <v>64</v>
      </c>
      <c r="P40" s="37">
        <f>SUM(P24:P39)</f>
        <v>1343</v>
      </c>
      <c r="Q40" s="35">
        <f t="shared" si="34"/>
        <v>83.9375</v>
      </c>
      <c r="R40" s="37">
        <f>SUM(R24:R39)</f>
        <v>1617</v>
      </c>
      <c r="S40" s="35">
        <f t="shared" si="35"/>
        <v>101.0625</v>
      </c>
      <c r="T40" s="37">
        <f>SUM(T24:T39)</f>
        <v>1258</v>
      </c>
      <c r="U40" s="35">
        <f t="shared" si="36"/>
        <v>66.21052631578948</v>
      </c>
      <c r="V40" s="37">
        <f>SUM(V24:V39)</f>
        <v>1414</v>
      </c>
      <c r="W40" s="35">
        <f t="shared" si="37"/>
        <v>74.421052631578945</v>
      </c>
      <c r="X40" s="37">
        <f>SUM(X24:X39)</f>
        <v>1258</v>
      </c>
      <c r="Y40" s="35">
        <f t="shared" si="38"/>
        <v>41.93333333333333</v>
      </c>
      <c r="Z40" s="37">
        <f>SUM(Z24:Z39)</f>
        <v>1262</v>
      </c>
      <c r="AA40" s="35">
        <f t="shared" si="39"/>
        <v>32.358974358974358</v>
      </c>
      <c r="AB40" s="37">
        <f>SUM(AB24:AB39)</f>
        <v>17269</v>
      </c>
      <c r="AC40" s="45">
        <f t="shared" si="40"/>
        <v>64.43656716417911</v>
      </c>
    </row>
    <row r="41" spans="2:29" s="11" customFormat="1" ht="8.25" customHeight="1" x14ac:dyDescent="0.2">
      <c r="B41" s="16"/>
      <c r="C41" s="17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17"/>
      <c r="U41" s="18"/>
      <c r="V41" s="17"/>
      <c r="W41" s="18"/>
      <c r="X41" s="17"/>
      <c r="Y41" s="18"/>
      <c r="Z41" s="17"/>
      <c r="AA41" s="18"/>
      <c r="AB41" s="17"/>
      <c r="AC41" s="48"/>
    </row>
    <row r="42" spans="2:29" s="27" customFormat="1" ht="15.95" customHeight="1" x14ac:dyDescent="0.2">
      <c r="B42" s="44" t="s">
        <v>13</v>
      </c>
      <c r="C42" s="42"/>
      <c r="D42" s="37">
        <f>D21-D40</f>
        <v>301</v>
      </c>
      <c r="E42" s="35">
        <f>IF(D11=0,"-",(D42*100)/D11)</f>
        <v>13.086956521739131</v>
      </c>
      <c r="F42" s="37">
        <f>F21-F40</f>
        <v>409</v>
      </c>
      <c r="G42" s="35">
        <f>IF(F11=0,"-",(F42*100)/F11)</f>
        <v>17.782608695652176</v>
      </c>
      <c r="H42" s="37">
        <f>H21-H40</f>
        <v>613</v>
      </c>
      <c r="I42" s="35">
        <f>IF(H11=0,"-",(H42*100)/H11)</f>
        <v>30.65</v>
      </c>
      <c r="J42" s="37">
        <f>J21-J40</f>
        <v>353</v>
      </c>
      <c r="K42" s="35">
        <f>IF(J11=0,"-",(J42*100)/J11)</f>
        <v>19.611111111111111</v>
      </c>
      <c r="L42" s="37">
        <f>L21-L40</f>
        <v>531</v>
      </c>
      <c r="M42" s="35">
        <f>IF(L11=0,"-",(L42*100)/L11)</f>
        <v>22.125</v>
      </c>
      <c r="N42" s="37">
        <f>N21-N40</f>
        <v>656</v>
      </c>
      <c r="O42" s="35">
        <f>IF(N11=0,"-",(N42*100)/N11)</f>
        <v>31.238095238095237</v>
      </c>
      <c r="P42" s="37">
        <f>P21-P40</f>
        <v>157</v>
      </c>
      <c r="Q42" s="35">
        <f>IF(P11=0,"-",(P42*100)/P11)</f>
        <v>9.8125</v>
      </c>
      <c r="R42" s="63">
        <f>R21-R40</f>
        <v>-187</v>
      </c>
      <c r="S42" s="35">
        <f>IF(R11=0,"-",(R42*100)/R11)</f>
        <v>-11.6875</v>
      </c>
      <c r="T42" s="37">
        <f>T21-T40</f>
        <v>342</v>
      </c>
      <c r="U42" s="35">
        <f>IF(T11=0,"-",(T42*100)/T11)</f>
        <v>18</v>
      </c>
      <c r="V42" s="63">
        <f>V21-V40</f>
        <v>-164</v>
      </c>
      <c r="W42" s="35">
        <f>IF(V11=0,"-",(V42*100)/V11)</f>
        <v>-8.6315789473684212</v>
      </c>
      <c r="X42" s="37">
        <f>X21-X40</f>
        <v>1142</v>
      </c>
      <c r="Y42" s="35">
        <f>IF(X11=0,"-",(X42*100)/X11)</f>
        <v>38.06666666666667</v>
      </c>
      <c r="Z42" s="37">
        <f>Z21-Z40</f>
        <v>2438</v>
      </c>
      <c r="AA42" s="35">
        <f>IF(Z11=0,"-",(Z42*100)/Z11)</f>
        <v>62.512820512820511</v>
      </c>
      <c r="AB42" s="37">
        <f>AB21-AB40</f>
        <v>6591</v>
      </c>
      <c r="AC42" s="45">
        <f>IF(AB11=0,"-",(AB42*100)/AB11)</f>
        <v>24.593283582089551</v>
      </c>
    </row>
    <row r="43" spans="2:29" s="3" customFormat="1" ht="11.25" x14ac:dyDescent="0.2">
      <c r="B43" s="2"/>
      <c r="E43" s="7"/>
      <c r="G43" s="7"/>
      <c r="I43" s="7"/>
      <c r="K43" s="7"/>
      <c r="M43" s="7"/>
      <c r="O43" s="7"/>
      <c r="Q43" s="7"/>
      <c r="S43" s="7"/>
      <c r="U43" s="7"/>
      <c r="W43" s="7"/>
      <c r="Y43" s="7"/>
      <c r="AA43" s="7"/>
      <c r="AC43" s="7"/>
    </row>
  </sheetData>
  <printOptions horizontalCentered="1"/>
  <pageMargins left="0" right="0" top="0.32" bottom="0.25" header="0" footer="0"/>
  <pageSetup scale="61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A67"/>
  <sheetViews>
    <sheetView topLeftCell="A13" zoomScaleNormal="100" workbookViewId="0">
      <selection activeCell="A28" sqref="A28"/>
    </sheetView>
  </sheetViews>
  <sheetFormatPr defaultRowHeight="12.75" x14ac:dyDescent="0.2"/>
  <cols>
    <col min="1" max="1" width="12.5703125" customWidth="1"/>
    <col min="2" max="2" width="12.140625" customWidth="1"/>
  </cols>
  <sheetData>
    <row r="1" spans="1:27" x14ac:dyDescent="0.2">
      <c r="B1" t="s">
        <v>27</v>
      </c>
      <c r="C1" t="s">
        <v>28</v>
      </c>
      <c r="D1" t="s">
        <v>29</v>
      </c>
      <c r="E1" t="s">
        <v>32</v>
      </c>
    </row>
    <row r="2" spans="1:27" x14ac:dyDescent="0.2">
      <c r="A2" t="s">
        <v>23</v>
      </c>
      <c r="B2" s="49">
        <v>65009</v>
      </c>
      <c r="C2" s="49">
        <v>71511</v>
      </c>
      <c r="D2" s="49">
        <v>78988</v>
      </c>
    </row>
    <row r="3" spans="1:27" x14ac:dyDescent="0.2">
      <c r="A3" t="s">
        <v>30</v>
      </c>
      <c r="B3" s="49">
        <v>28109</v>
      </c>
      <c r="C3" s="49">
        <v>37840</v>
      </c>
      <c r="D3" s="49">
        <v>41988</v>
      </c>
    </row>
    <row r="4" spans="1:27" x14ac:dyDescent="0.2">
      <c r="A4" t="s">
        <v>13</v>
      </c>
      <c r="B4" s="49">
        <v>7709</v>
      </c>
      <c r="C4" s="49">
        <v>17440</v>
      </c>
      <c r="D4" s="49">
        <v>21588</v>
      </c>
    </row>
    <row r="6" spans="1:27" x14ac:dyDescent="0.2">
      <c r="A6" t="s">
        <v>31</v>
      </c>
    </row>
    <row r="8" spans="1:27" x14ac:dyDescent="0.2">
      <c r="B8" s="56" t="s">
        <v>27</v>
      </c>
      <c r="C8" s="56" t="s">
        <v>28</v>
      </c>
      <c r="D8" s="56" t="s">
        <v>29</v>
      </c>
    </row>
    <row r="9" spans="1:27" x14ac:dyDescent="0.2">
      <c r="A9" t="s">
        <v>23</v>
      </c>
      <c r="B9" s="49">
        <v>66040</v>
      </c>
      <c r="C9" s="49">
        <v>72648</v>
      </c>
      <c r="D9" s="49">
        <v>79944</v>
      </c>
    </row>
    <row r="10" spans="1:27" x14ac:dyDescent="0.2">
      <c r="A10" t="s">
        <v>30</v>
      </c>
      <c r="B10" s="49">
        <v>40576</v>
      </c>
      <c r="C10" s="49">
        <v>46440</v>
      </c>
      <c r="D10" s="49">
        <v>51120</v>
      </c>
    </row>
    <row r="11" spans="1:27" x14ac:dyDescent="0.2">
      <c r="A11" t="s">
        <v>13</v>
      </c>
      <c r="B11" s="49">
        <v>13840</v>
      </c>
      <c r="C11" s="49">
        <v>19080</v>
      </c>
      <c r="D11" s="49">
        <v>23400</v>
      </c>
    </row>
    <row r="16" spans="1:27" x14ac:dyDescent="0.2">
      <c r="A16" s="43">
        <v>3690</v>
      </c>
      <c r="B16" s="35"/>
      <c r="C16" s="43">
        <v>4059</v>
      </c>
      <c r="D16" s="35">
        <f>IF($D$11=0,"-",(C16*100)/$D$11)</f>
        <v>17.346153846153847</v>
      </c>
      <c r="E16" s="43">
        <f>C16</f>
        <v>4059</v>
      </c>
      <c r="F16" s="35" t="str">
        <f>IF(E$11=0,"-",(E16*100)/E$11)</f>
        <v>-</v>
      </c>
      <c r="G16" s="43">
        <f>E16</f>
        <v>4059</v>
      </c>
      <c r="H16" s="35" t="str">
        <f>IF(G$11=0,"-",(G16*100)/G$11)</f>
        <v>-</v>
      </c>
      <c r="I16" s="43">
        <f>G16</f>
        <v>4059</v>
      </c>
      <c r="J16" s="35" t="str">
        <f>IF(I$11=0,"-",(I16*100)/I$11)</f>
        <v>-</v>
      </c>
      <c r="K16" s="43">
        <f>I16</f>
        <v>4059</v>
      </c>
      <c r="L16" s="35" t="str">
        <f>IF(K$11=0,"-",(K16*100)/K$11)</f>
        <v>-</v>
      </c>
      <c r="M16" s="43">
        <f>K16</f>
        <v>4059</v>
      </c>
      <c r="N16" s="35" t="str">
        <f>IF(M$11=0,"-",(M16*100)/M$11)</f>
        <v>-</v>
      </c>
      <c r="O16" s="43">
        <f>M16</f>
        <v>4059</v>
      </c>
      <c r="P16" s="35" t="str">
        <f>IF(O$11=0,"-",(O16*100)/O$11)</f>
        <v>-</v>
      </c>
      <c r="Q16" s="43">
        <f>O16</f>
        <v>4059</v>
      </c>
      <c r="R16" s="35" t="str">
        <f>IF(Q$11=0,"-",(Q16*100)/Q$11)</f>
        <v>-</v>
      </c>
      <c r="S16" s="43">
        <f>Q16</f>
        <v>4059</v>
      </c>
      <c r="T16" s="35" t="str">
        <f>IF(S$11=0,"-",(S16*100)/S$11)</f>
        <v>-</v>
      </c>
      <c r="U16" s="43">
        <f>S16</f>
        <v>4059</v>
      </c>
      <c r="V16" s="35" t="str">
        <f>IF(U$11=0,"-",(U16*100)/U$11)</f>
        <v>-</v>
      </c>
      <c r="W16" s="43">
        <f>U16</f>
        <v>4059</v>
      </c>
      <c r="X16" s="35" t="str">
        <f>IF(W$11=0,"-",(W16*100)/W$11)</f>
        <v>-</v>
      </c>
      <c r="Y16" s="43">
        <f>W16</f>
        <v>4059</v>
      </c>
      <c r="Z16" s="35" t="str">
        <f>IF(Y$11=0,"-",(Y16*100)/Y$11)</f>
        <v>-</v>
      </c>
      <c r="AA16" s="43">
        <f>SUM(C16,E16,G16,I16,K16,M16,O16,Q16,S16,U16,W16,Y16)</f>
        <v>48708</v>
      </c>
    </row>
    <row r="17" spans="1:27" x14ac:dyDescent="0.2">
      <c r="A17" s="34">
        <v>280</v>
      </c>
      <c r="B17" s="35"/>
      <c r="C17" s="34">
        <v>308</v>
      </c>
      <c r="D17" s="35">
        <f t="shared" ref="D17:D20" si="0">IF($D$11=0,"-",(C17*100)/$D$11)</f>
        <v>1.3162393162393162</v>
      </c>
      <c r="E17" s="34">
        <f>C17</f>
        <v>308</v>
      </c>
      <c r="F17" s="35" t="str">
        <f t="shared" ref="F17:F20" si="1">IF(E$11=0,"-",(E17*100)/E$11)</f>
        <v>-</v>
      </c>
      <c r="G17" s="34">
        <f>E17</f>
        <v>308</v>
      </c>
      <c r="H17" s="35" t="str">
        <f t="shared" ref="H17:H20" si="2">IF(G$11=0,"-",(G17*100)/G$11)</f>
        <v>-</v>
      </c>
      <c r="I17" s="34">
        <f>G17</f>
        <v>308</v>
      </c>
      <c r="J17" s="35" t="str">
        <f t="shared" ref="J17:J20" si="3">IF(I$11=0,"-",(I17*100)/I$11)</f>
        <v>-</v>
      </c>
      <c r="K17" s="34">
        <f>I17</f>
        <v>308</v>
      </c>
      <c r="L17" s="35" t="str">
        <f t="shared" ref="L17:L20" si="4">IF(K$11=0,"-",(K17*100)/K$11)</f>
        <v>-</v>
      </c>
      <c r="M17" s="34">
        <f>K17</f>
        <v>308</v>
      </c>
      <c r="N17" s="35" t="str">
        <f t="shared" ref="N17:N20" si="5">IF(M$11=0,"-",(M17*100)/M$11)</f>
        <v>-</v>
      </c>
      <c r="O17" s="34">
        <f>M17</f>
        <v>308</v>
      </c>
      <c r="P17" s="35" t="str">
        <f t="shared" ref="P17:P20" si="6">IF(O$11=0,"-",(O17*100)/O$11)</f>
        <v>-</v>
      </c>
      <c r="Q17" s="34">
        <f>O17</f>
        <v>308</v>
      </c>
      <c r="R17" s="35" t="str">
        <f t="shared" ref="R17:R20" si="7">IF(Q$11=0,"-",(Q17*100)/Q$11)</f>
        <v>-</v>
      </c>
      <c r="S17" s="34">
        <f>Q17</f>
        <v>308</v>
      </c>
      <c r="T17" s="35" t="str">
        <f t="shared" ref="T17:T20" si="8">IF(S$11=0,"-",(S17*100)/S$11)</f>
        <v>-</v>
      </c>
      <c r="U17" s="34">
        <f>S17</f>
        <v>308</v>
      </c>
      <c r="V17" s="35" t="str">
        <f t="shared" ref="V17:V20" si="9">IF(U$11=0,"-",(U17*100)/U$11)</f>
        <v>-</v>
      </c>
      <c r="W17" s="34">
        <f>U17</f>
        <v>308</v>
      </c>
      <c r="X17" s="35" t="str">
        <f t="shared" ref="X17:X20" si="10">IF(W$11=0,"-",(W17*100)/W$11)</f>
        <v>-</v>
      </c>
      <c r="Y17" s="34">
        <f>W17</f>
        <v>308</v>
      </c>
      <c r="Z17" s="35" t="str">
        <f t="shared" ref="Z17:Z20" si="11">IF(Y$11=0,"-",(Y17*100)/Y$11)</f>
        <v>-</v>
      </c>
      <c r="AA17" s="43">
        <f t="shared" ref="AA17:AA20" si="12">SUM(C17,E17,G17,I17,K17,M17,O17,Q17,S17,U17,W17,Y17)</f>
        <v>3696</v>
      </c>
    </row>
    <row r="18" spans="1:27" x14ac:dyDescent="0.2">
      <c r="A18" s="43">
        <v>420</v>
      </c>
      <c r="B18" s="35"/>
      <c r="C18" s="43">
        <v>0</v>
      </c>
      <c r="D18" s="35">
        <f t="shared" si="0"/>
        <v>0</v>
      </c>
      <c r="E18" s="43">
        <v>0</v>
      </c>
      <c r="F18" s="35" t="str">
        <f t="shared" si="1"/>
        <v>-</v>
      </c>
      <c r="G18" s="43">
        <v>0</v>
      </c>
      <c r="H18" s="35" t="str">
        <f t="shared" si="2"/>
        <v>-</v>
      </c>
      <c r="I18" s="43">
        <v>400</v>
      </c>
      <c r="J18" s="35" t="str">
        <f t="shared" si="3"/>
        <v>-</v>
      </c>
      <c r="K18" s="43">
        <v>400</v>
      </c>
      <c r="L18" s="35" t="str">
        <f t="shared" si="4"/>
        <v>-</v>
      </c>
      <c r="M18" s="43">
        <v>400</v>
      </c>
      <c r="N18" s="35" t="str">
        <f t="shared" si="5"/>
        <v>-</v>
      </c>
      <c r="O18" s="43">
        <v>600</v>
      </c>
      <c r="P18" s="35" t="str">
        <f t="shared" si="6"/>
        <v>-</v>
      </c>
      <c r="Q18" s="43">
        <v>600</v>
      </c>
      <c r="R18" s="35" t="str">
        <f t="shared" si="7"/>
        <v>-</v>
      </c>
      <c r="S18" s="43">
        <v>400</v>
      </c>
      <c r="T18" s="35" t="str">
        <f t="shared" si="8"/>
        <v>-</v>
      </c>
      <c r="U18" s="43">
        <v>400</v>
      </c>
      <c r="V18" s="35" t="str">
        <f t="shared" si="9"/>
        <v>-</v>
      </c>
      <c r="W18" s="43">
        <v>300</v>
      </c>
      <c r="X18" s="35" t="str">
        <f t="shared" si="10"/>
        <v>-</v>
      </c>
      <c r="Y18" s="43">
        <v>300</v>
      </c>
      <c r="Z18" s="35" t="str">
        <f t="shared" si="11"/>
        <v>-</v>
      </c>
      <c r="AA18" s="43">
        <f t="shared" si="12"/>
        <v>3800</v>
      </c>
    </row>
    <row r="19" spans="1:27" x14ac:dyDescent="0.2">
      <c r="A19" s="34">
        <v>166</v>
      </c>
      <c r="B19" s="35"/>
      <c r="C19" s="34">
        <v>803</v>
      </c>
      <c r="D19" s="35">
        <f t="shared" si="0"/>
        <v>3.4316239316239314</v>
      </c>
      <c r="E19" s="34">
        <f>C19</f>
        <v>803</v>
      </c>
      <c r="F19" s="35" t="str">
        <f t="shared" si="1"/>
        <v>-</v>
      </c>
      <c r="G19" s="34">
        <f>E19</f>
        <v>803</v>
      </c>
      <c r="H19" s="35" t="str">
        <f t="shared" si="2"/>
        <v>-</v>
      </c>
      <c r="I19" s="34">
        <f>G19</f>
        <v>803</v>
      </c>
      <c r="J19" s="35" t="str">
        <f t="shared" si="3"/>
        <v>-</v>
      </c>
      <c r="K19" s="34">
        <f>I19</f>
        <v>803</v>
      </c>
      <c r="L19" s="35" t="str">
        <f t="shared" si="4"/>
        <v>-</v>
      </c>
      <c r="M19" s="34">
        <f>K19</f>
        <v>803</v>
      </c>
      <c r="N19" s="35" t="str">
        <f t="shared" si="5"/>
        <v>-</v>
      </c>
      <c r="O19" s="34">
        <f>M19</f>
        <v>803</v>
      </c>
      <c r="P19" s="35" t="str">
        <f t="shared" si="6"/>
        <v>-</v>
      </c>
      <c r="Q19" s="34">
        <f>O19</f>
        <v>803</v>
      </c>
      <c r="R19" s="35" t="str">
        <f t="shared" si="7"/>
        <v>-</v>
      </c>
      <c r="S19" s="34">
        <f>Q19</f>
        <v>803</v>
      </c>
      <c r="T19" s="35" t="str">
        <f t="shared" si="8"/>
        <v>-</v>
      </c>
      <c r="U19" s="34">
        <f>S19</f>
        <v>803</v>
      </c>
      <c r="V19" s="35" t="str">
        <f t="shared" si="9"/>
        <v>-</v>
      </c>
      <c r="W19" s="34">
        <f>U19</f>
        <v>803</v>
      </c>
      <c r="X19" s="35" t="str">
        <f t="shared" si="10"/>
        <v>-</v>
      </c>
      <c r="Y19" s="34">
        <f>W19</f>
        <v>803</v>
      </c>
      <c r="Z19" s="35" t="str">
        <f t="shared" si="11"/>
        <v>-</v>
      </c>
      <c r="AA19" s="43">
        <f t="shared" si="12"/>
        <v>9636</v>
      </c>
    </row>
    <row r="20" spans="1:27" x14ac:dyDescent="0.2">
      <c r="A20" s="43">
        <v>1240</v>
      </c>
      <c r="B20" s="35"/>
      <c r="C20" s="43"/>
      <c r="D20" s="35">
        <f t="shared" si="0"/>
        <v>0</v>
      </c>
      <c r="E20" s="43"/>
      <c r="F20" s="35" t="str">
        <f t="shared" si="1"/>
        <v>-</v>
      </c>
      <c r="G20" s="43"/>
      <c r="H20" s="35" t="str">
        <f t="shared" si="2"/>
        <v>-</v>
      </c>
      <c r="I20" s="43"/>
      <c r="J20" s="35" t="str">
        <f t="shared" si="3"/>
        <v>-</v>
      </c>
      <c r="K20" s="43"/>
      <c r="L20" s="35" t="str">
        <f t="shared" si="4"/>
        <v>-</v>
      </c>
      <c r="M20" s="43"/>
      <c r="N20" s="35" t="str">
        <f t="shared" si="5"/>
        <v>-</v>
      </c>
      <c r="O20" s="43"/>
      <c r="P20" s="35" t="str">
        <f t="shared" si="6"/>
        <v>-</v>
      </c>
      <c r="Q20" s="43"/>
      <c r="R20" s="35" t="str">
        <f t="shared" si="7"/>
        <v>-</v>
      </c>
      <c r="S20" s="43"/>
      <c r="T20" s="35" t="str">
        <f t="shared" si="8"/>
        <v>-</v>
      </c>
      <c r="U20" s="43"/>
      <c r="V20" s="35" t="str">
        <f t="shared" si="9"/>
        <v>-</v>
      </c>
      <c r="W20" s="43"/>
      <c r="X20" s="35" t="str">
        <f t="shared" si="10"/>
        <v>-</v>
      </c>
      <c r="Y20" s="43"/>
      <c r="Z20" s="35" t="str">
        <f t="shared" si="11"/>
        <v>-</v>
      </c>
      <c r="AA20" s="43">
        <f t="shared" si="12"/>
        <v>0</v>
      </c>
    </row>
    <row r="21" spans="1:27" x14ac:dyDescent="0.2">
      <c r="C21" s="37">
        <f t="shared" ref="C21:AA21" si="13">SUM(C16:C20)</f>
        <v>5170</v>
      </c>
      <c r="D21" s="35">
        <f t="shared" si="13"/>
        <v>22.094017094017094</v>
      </c>
      <c r="E21" s="37">
        <f t="shared" si="13"/>
        <v>5170</v>
      </c>
      <c r="F21" s="35">
        <f t="shared" si="13"/>
        <v>0</v>
      </c>
      <c r="G21" s="37">
        <f t="shared" si="13"/>
        <v>5170</v>
      </c>
      <c r="H21" s="35">
        <f t="shared" si="13"/>
        <v>0</v>
      </c>
      <c r="I21" s="37">
        <f t="shared" si="13"/>
        <v>5570</v>
      </c>
      <c r="J21" s="35">
        <f t="shared" si="13"/>
        <v>0</v>
      </c>
      <c r="K21" s="37">
        <f t="shared" si="13"/>
        <v>5570</v>
      </c>
      <c r="L21" s="35">
        <f t="shared" si="13"/>
        <v>0</v>
      </c>
      <c r="M21" s="37">
        <f t="shared" si="13"/>
        <v>5570</v>
      </c>
      <c r="N21" s="35">
        <f t="shared" si="13"/>
        <v>0</v>
      </c>
      <c r="O21" s="37">
        <f t="shared" si="13"/>
        <v>5770</v>
      </c>
      <c r="P21" s="35">
        <f t="shared" si="13"/>
        <v>0</v>
      </c>
      <c r="Q21" s="37">
        <f t="shared" si="13"/>
        <v>5770</v>
      </c>
      <c r="R21" s="35">
        <f t="shared" si="13"/>
        <v>0</v>
      </c>
      <c r="S21" s="37">
        <f t="shared" si="13"/>
        <v>5570</v>
      </c>
      <c r="T21" s="35">
        <f t="shared" si="13"/>
        <v>0</v>
      </c>
      <c r="U21" s="37">
        <f t="shared" si="13"/>
        <v>5570</v>
      </c>
      <c r="V21" s="35">
        <f t="shared" si="13"/>
        <v>0</v>
      </c>
      <c r="W21" s="37">
        <f t="shared" si="13"/>
        <v>5470</v>
      </c>
      <c r="X21" s="35">
        <f t="shared" si="13"/>
        <v>0</v>
      </c>
      <c r="Y21" s="37">
        <f t="shared" si="13"/>
        <v>5470</v>
      </c>
      <c r="Z21" s="35">
        <f t="shared" si="13"/>
        <v>0</v>
      </c>
      <c r="AA21" s="37">
        <f t="shared" si="13"/>
        <v>65840</v>
      </c>
    </row>
    <row r="25" spans="1:27" x14ac:dyDescent="0.2">
      <c r="A25" s="9"/>
      <c r="B25" s="23" t="s">
        <v>3</v>
      </c>
      <c r="C25" s="20" t="e">
        <f>#REF!</f>
        <v>#REF!</v>
      </c>
      <c r="D25" s="21" t="s">
        <v>20</v>
      </c>
      <c r="E25" s="22" t="e">
        <f>DATE(YEAR(#REF!),MONTH(#REF!)+1,1)</f>
        <v>#REF!</v>
      </c>
      <c r="F25" s="23" t="s">
        <v>0</v>
      </c>
      <c r="G25" s="22" t="e">
        <f>DATE(YEAR(E25),MONTH(E25)+1,1)</f>
        <v>#REF!</v>
      </c>
      <c r="H25" s="23" t="s">
        <v>0</v>
      </c>
      <c r="I25" s="22" t="e">
        <f>DATE(YEAR(G25),MONTH(G25)+1,1)</f>
        <v>#REF!</v>
      </c>
      <c r="J25" s="23" t="s">
        <v>0</v>
      </c>
      <c r="K25" s="22" t="e">
        <f>DATE(YEAR(I25),MONTH(I25)+1,1)</f>
        <v>#REF!</v>
      </c>
      <c r="L25" s="23" t="s">
        <v>0</v>
      </c>
      <c r="M25" s="22" t="e">
        <f>DATE(YEAR(K25),MONTH(K25)+1,1)</f>
        <v>#REF!</v>
      </c>
      <c r="N25" s="23" t="s">
        <v>0</v>
      </c>
      <c r="O25" s="22" t="e">
        <f>DATE(YEAR(M25),MONTH(M25)+1,1)</f>
        <v>#REF!</v>
      </c>
    </row>
    <row r="26" spans="1:27" x14ac:dyDescent="0.2">
      <c r="B26" s="51"/>
      <c r="C26" s="52"/>
      <c r="D26" s="53"/>
      <c r="E26" s="54"/>
      <c r="F26" s="55"/>
      <c r="G26" s="54"/>
      <c r="H26" s="55"/>
      <c r="I26" s="54"/>
      <c r="J26" s="55"/>
      <c r="K26" s="54"/>
      <c r="L26" s="55"/>
      <c r="M26" s="54"/>
      <c r="N26" s="55"/>
      <c r="O26" s="54"/>
    </row>
    <row r="27" spans="1:27" x14ac:dyDescent="0.2">
      <c r="A27" s="28" t="s">
        <v>23</v>
      </c>
      <c r="B27" s="57" t="s">
        <v>35</v>
      </c>
      <c r="C27" s="50" t="s">
        <v>36</v>
      </c>
      <c r="D27" s="50" t="s">
        <v>37</v>
      </c>
      <c r="E27" s="50" t="s">
        <v>38</v>
      </c>
      <c r="F27" s="50" t="s">
        <v>39</v>
      </c>
      <c r="G27" s="50" t="s">
        <v>40</v>
      </c>
      <c r="H27" s="50" t="s">
        <v>42</v>
      </c>
      <c r="I27" s="50" t="s">
        <v>43</v>
      </c>
      <c r="J27" s="50" t="s">
        <v>44</v>
      </c>
      <c r="K27" s="50" t="s">
        <v>45</v>
      </c>
      <c r="L27" s="50" t="s">
        <v>46</v>
      </c>
      <c r="M27" s="50" t="s">
        <v>47</v>
      </c>
      <c r="N27" s="50" t="s">
        <v>48</v>
      </c>
      <c r="O27" s="29"/>
    </row>
    <row r="28" spans="1:27" x14ac:dyDescent="0.2">
      <c r="A28" s="41" t="s">
        <v>24</v>
      </c>
      <c r="B28" s="43">
        <v>4059</v>
      </c>
      <c r="C28" s="43">
        <v>4059</v>
      </c>
      <c r="D28" s="43">
        <v>4059</v>
      </c>
      <c r="E28" s="43">
        <f t="shared" ref="E28:M29" si="14">C28</f>
        <v>4059</v>
      </c>
      <c r="F28" s="43">
        <f t="shared" si="14"/>
        <v>4059</v>
      </c>
      <c r="G28" s="43">
        <f t="shared" si="14"/>
        <v>4059</v>
      </c>
      <c r="H28" s="43">
        <f t="shared" si="14"/>
        <v>4059</v>
      </c>
      <c r="I28" s="43">
        <f t="shared" si="14"/>
        <v>4059</v>
      </c>
      <c r="J28" s="43">
        <f t="shared" si="14"/>
        <v>4059</v>
      </c>
      <c r="K28" s="43">
        <f t="shared" si="14"/>
        <v>4059</v>
      </c>
      <c r="L28" s="43">
        <f t="shared" si="14"/>
        <v>4059</v>
      </c>
      <c r="M28" s="43">
        <f t="shared" si="14"/>
        <v>4059</v>
      </c>
      <c r="N28" s="43">
        <f>SUM(B28,C28,D28,E28,F28,G28,H28,I28,J28,K28,L28,M28)</f>
        <v>48708</v>
      </c>
    </row>
    <row r="29" spans="1:27" x14ac:dyDescent="0.2">
      <c r="A29" s="32" t="s">
        <v>25</v>
      </c>
      <c r="B29" s="34">
        <v>308</v>
      </c>
      <c r="C29" s="34">
        <v>308</v>
      </c>
      <c r="D29" s="34">
        <v>308</v>
      </c>
      <c r="E29" s="34">
        <f t="shared" si="14"/>
        <v>308</v>
      </c>
      <c r="F29" s="34">
        <f t="shared" si="14"/>
        <v>308</v>
      </c>
      <c r="G29" s="34">
        <f t="shared" si="14"/>
        <v>308</v>
      </c>
      <c r="H29" s="34">
        <f t="shared" si="14"/>
        <v>308</v>
      </c>
      <c r="I29" s="34">
        <f t="shared" si="14"/>
        <v>308</v>
      </c>
      <c r="J29" s="34">
        <f t="shared" si="14"/>
        <v>308</v>
      </c>
      <c r="K29" s="34">
        <f t="shared" si="14"/>
        <v>308</v>
      </c>
      <c r="L29" s="34">
        <f t="shared" si="14"/>
        <v>308</v>
      </c>
      <c r="M29" s="34">
        <f t="shared" si="14"/>
        <v>308</v>
      </c>
      <c r="N29" s="43">
        <f>SUM(B29,C29,D29,E29,F29,G29,H29,I29,J29,K29,L29,M29)</f>
        <v>3696</v>
      </c>
    </row>
    <row r="30" spans="1:27" x14ac:dyDescent="0.2">
      <c r="A30" s="41" t="s">
        <v>26</v>
      </c>
      <c r="B30" s="43">
        <v>0</v>
      </c>
      <c r="C30" s="43">
        <v>0</v>
      </c>
      <c r="D30" s="43">
        <v>0</v>
      </c>
      <c r="E30" s="43">
        <v>400</v>
      </c>
      <c r="F30" s="43">
        <v>400</v>
      </c>
      <c r="G30" s="43">
        <v>400</v>
      </c>
      <c r="H30" s="43">
        <v>600</v>
      </c>
      <c r="I30" s="43">
        <v>600</v>
      </c>
      <c r="J30" s="43">
        <v>600</v>
      </c>
      <c r="K30" s="43">
        <v>600</v>
      </c>
      <c r="L30" s="43">
        <v>600</v>
      </c>
      <c r="M30" s="43">
        <v>600</v>
      </c>
      <c r="N30" s="43">
        <f>SUM(B30,C30,D30,E30,F30,G30,H30,I30,J30,K30,L30,M30)</f>
        <v>4800</v>
      </c>
    </row>
    <row r="31" spans="1:27" x14ac:dyDescent="0.2">
      <c r="A31" s="32" t="s">
        <v>50</v>
      </c>
      <c r="B31" s="34">
        <v>803</v>
      </c>
      <c r="C31" s="34">
        <v>803</v>
      </c>
      <c r="D31" s="34">
        <v>803</v>
      </c>
      <c r="E31" s="34">
        <f t="shared" ref="E31:M31" si="15">C31</f>
        <v>803</v>
      </c>
      <c r="F31" s="34">
        <f t="shared" si="15"/>
        <v>803</v>
      </c>
      <c r="G31" s="34">
        <f t="shared" si="15"/>
        <v>803</v>
      </c>
      <c r="H31" s="34">
        <f t="shared" si="15"/>
        <v>803</v>
      </c>
      <c r="I31" s="34">
        <f t="shared" si="15"/>
        <v>803</v>
      </c>
      <c r="J31" s="34">
        <f t="shared" si="15"/>
        <v>803</v>
      </c>
      <c r="K31" s="34">
        <f t="shared" si="15"/>
        <v>803</v>
      </c>
      <c r="L31" s="34">
        <f t="shared" si="15"/>
        <v>803</v>
      </c>
      <c r="M31" s="34">
        <f t="shared" si="15"/>
        <v>803</v>
      </c>
      <c r="N31" s="43">
        <f>SUM(B31,C31,D31,E31,F31,G31,H31,I31,J31,K31,L31,M31)</f>
        <v>9636</v>
      </c>
    </row>
    <row r="32" spans="1:27" x14ac:dyDescent="0.2">
      <c r="A32" s="36" t="s">
        <v>41</v>
      </c>
      <c r="B32" s="37">
        <f t="shared" ref="B32:N32" si="16">SUM(B28:B31)</f>
        <v>5170</v>
      </c>
      <c r="C32" s="37">
        <f t="shared" si="16"/>
        <v>5170</v>
      </c>
      <c r="D32" s="37">
        <f t="shared" si="16"/>
        <v>5170</v>
      </c>
      <c r="E32" s="37">
        <f t="shared" si="16"/>
        <v>5570</v>
      </c>
      <c r="F32" s="37">
        <f t="shared" si="16"/>
        <v>5570</v>
      </c>
      <c r="G32" s="37">
        <f t="shared" si="16"/>
        <v>5570</v>
      </c>
      <c r="H32" s="37">
        <f t="shared" si="16"/>
        <v>5770</v>
      </c>
      <c r="I32" s="37">
        <f t="shared" si="16"/>
        <v>5770</v>
      </c>
      <c r="J32" s="37">
        <f t="shared" si="16"/>
        <v>5770</v>
      </c>
      <c r="K32" s="37">
        <f t="shared" si="16"/>
        <v>5770</v>
      </c>
      <c r="L32" s="37">
        <f t="shared" si="16"/>
        <v>5770</v>
      </c>
      <c r="M32" s="37">
        <f t="shared" si="16"/>
        <v>5770</v>
      </c>
      <c r="N32" s="37">
        <f t="shared" si="16"/>
        <v>66840</v>
      </c>
    </row>
    <row r="59" spans="1:4" ht="13.5" thickBot="1" x14ac:dyDescent="0.25">
      <c r="A59" t="s">
        <v>23</v>
      </c>
      <c r="B59" s="56" t="s">
        <v>27</v>
      </c>
      <c r="C59" s="56" t="s">
        <v>28</v>
      </c>
      <c r="D59" s="56" t="s">
        <v>29</v>
      </c>
    </row>
    <row r="60" spans="1:4" ht="13.5" thickBot="1" x14ac:dyDescent="0.25">
      <c r="A60" s="41" t="s">
        <v>24</v>
      </c>
      <c r="B60" s="58">
        <v>48708</v>
      </c>
      <c r="C60" s="58">
        <v>53580</v>
      </c>
      <c r="D60" s="58">
        <v>58932</v>
      </c>
    </row>
    <row r="61" spans="1:4" ht="13.5" thickBot="1" x14ac:dyDescent="0.25">
      <c r="A61" s="32" t="s">
        <v>25</v>
      </c>
      <c r="B61" s="59">
        <v>3696</v>
      </c>
      <c r="C61" s="59">
        <v>4068</v>
      </c>
      <c r="D61" s="59">
        <v>4524</v>
      </c>
    </row>
    <row r="62" spans="1:4" ht="13.5" thickBot="1" x14ac:dyDescent="0.25">
      <c r="A62" s="41" t="s">
        <v>26</v>
      </c>
      <c r="B62" s="59">
        <v>4000</v>
      </c>
      <c r="C62" s="59">
        <v>4404</v>
      </c>
      <c r="D62" s="59">
        <v>4836</v>
      </c>
    </row>
    <row r="63" spans="1:4" ht="13.5" thickBot="1" x14ac:dyDescent="0.25">
      <c r="A63" s="32" t="s">
        <v>50</v>
      </c>
      <c r="B63" s="59">
        <v>9636</v>
      </c>
      <c r="C63" s="59">
        <v>10596</v>
      </c>
      <c r="D63" s="59">
        <v>11652</v>
      </c>
    </row>
    <row r="64" spans="1:4" x14ac:dyDescent="0.2">
      <c r="A64" s="36" t="s">
        <v>41</v>
      </c>
      <c r="B64" s="43">
        <f>SUM(B60:B63)</f>
        <v>66040</v>
      </c>
      <c r="C64" s="43">
        <f t="shared" ref="C64" si="17">SUM(C60:C63)</f>
        <v>72648</v>
      </c>
      <c r="D64" s="43">
        <f>SUM(D60:D63)</f>
        <v>79944</v>
      </c>
    </row>
    <row r="65" spans="2:2" x14ac:dyDescent="0.2">
      <c r="B65" s="43"/>
    </row>
    <row r="66" spans="2:2" x14ac:dyDescent="0.2">
      <c r="B66" s="43"/>
    </row>
    <row r="67" spans="2:2" x14ac:dyDescent="0.2">
      <c r="B67" s="37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Year 2019</vt:lpstr>
      <vt:lpstr>Year 2019 Actual</vt:lpstr>
      <vt:lpstr>Year 2020</vt:lpstr>
      <vt:lpstr>Year 2020 Actual</vt:lpstr>
      <vt:lpstr>charts</vt:lpstr>
      <vt:lpstr>'Year 2019'!Print_Titles</vt:lpstr>
      <vt:lpstr>'Year 2019 Actual'!Print_Titles</vt:lpstr>
      <vt:lpstr>'Year 2020'!Print_Titles</vt:lpstr>
      <vt:lpstr>'Year 2020 Actual'!Print_Titles</vt:lpstr>
    </vt:vector>
  </TitlesOfParts>
  <Company>Service Corps of Retired Executives (SCORE®)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</dc:creator>
  <cp:lastModifiedBy>Ian</cp:lastModifiedBy>
  <cp:lastPrinted>2019-01-30T15:37:41Z</cp:lastPrinted>
  <dcterms:created xsi:type="dcterms:W3CDTF">2001-02-14T23:59:14Z</dcterms:created>
  <dcterms:modified xsi:type="dcterms:W3CDTF">2019-06-06T14:42:21Z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